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cenoz\Desktop\"/>
    </mc:Choice>
  </mc:AlternateContent>
  <bookViews>
    <workbookView xWindow="0" yWindow="600" windowWidth="28800" windowHeight="12285" tabRatio="882"/>
  </bookViews>
  <sheets>
    <sheet name="FORMULARIO 3" sheetId="25" r:id="rId1"/>
    <sheet name="Cuadro Resumen" sheetId="11" r:id="rId2"/>
    <sheet name="OBRAS SEMAFOROS" sheetId="24" r:id="rId3"/>
  </sheets>
  <externalReferences>
    <externalReference r:id="rId4"/>
  </externalReferences>
  <definedNames>
    <definedName name="APSOC" localSheetId="0">#REF!</definedName>
    <definedName name="APSOC">#REF!</definedName>
    <definedName name="_xlnm.Print_Area" localSheetId="1">'Cuadro Resumen'!$A$1:$H$11</definedName>
    <definedName name="_xlnm.Print_Area" localSheetId="0">'FORMULARIO 3'!$C$3:$BP$57</definedName>
    <definedName name="Bordes_exteriores">#REF!</definedName>
    <definedName name="encabezado" localSheetId="0">#REF!</definedName>
    <definedName name="encabezado">#REF!</definedName>
    <definedName name="iii" localSheetId="0">#REF!</definedName>
    <definedName name="iii">#REF!</definedName>
    <definedName name="IMP" localSheetId="0">#REF!</definedName>
    <definedName name="IMP">#REF!</definedName>
    <definedName name="IMPi" localSheetId="0">#REF!</definedName>
    <definedName name="IMPi">#REF!</definedName>
    <definedName name="IMPU" localSheetId="0">#REF!</definedName>
    <definedName name="IMPU">#REF!</definedName>
    <definedName name="IVA" localSheetId="0">#REF!</definedName>
    <definedName name="IVA">#REF!</definedName>
    <definedName name="Refugio">#REF!</definedName>
    <definedName name="Refugios">#REF!</definedName>
  </definedNames>
  <calcPr calcId="162913"/>
</workbook>
</file>

<file path=xl/calcChain.xml><?xml version="1.0" encoding="utf-8"?>
<calcChain xmlns="http://schemas.openxmlformats.org/spreadsheetml/2006/main">
  <c r="AK30" i="25" l="1"/>
  <c r="AK28" i="25"/>
  <c r="AK32" i="25" s="1"/>
  <c r="AK34" i="25" s="1"/>
  <c r="AK36" i="25" s="1"/>
  <c r="I9" i="24" l="1"/>
  <c r="I10" i="24"/>
  <c r="I11" i="24"/>
  <c r="I12" i="24"/>
  <c r="I13" i="24"/>
  <c r="AK38" i="25" s="1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I28" i="24"/>
  <c r="I29" i="24"/>
  <c r="I30" i="24"/>
  <c r="I31" i="24"/>
  <c r="I32" i="24"/>
  <c r="I33" i="24"/>
  <c r="I34" i="24"/>
  <c r="I35" i="24"/>
  <c r="I36" i="24"/>
  <c r="I37" i="24"/>
  <c r="I38" i="24"/>
  <c r="I39" i="24"/>
  <c r="I40" i="24"/>
  <c r="AK40" i="25" l="1"/>
  <c r="AK42" i="25" s="1"/>
  <c r="AK44" i="25" s="1"/>
  <c r="C41" i="24"/>
  <c r="K41" i="24" s="1"/>
  <c r="I41" i="24" s="1"/>
  <c r="K48" i="24" s="1"/>
  <c r="K10" i="24" l="1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6" i="24"/>
  <c r="K27" i="24"/>
  <c r="K28" i="24"/>
  <c r="K29" i="24"/>
  <c r="K30" i="24"/>
  <c r="K31" i="24"/>
  <c r="K32" i="24"/>
  <c r="K33" i="24"/>
  <c r="K34" i="24"/>
  <c r="K35" i="24"/>
  <c r="K36" i="24"/>
  <c r="K37" i="24"/>
  <c r="K38" i="24"/>
  <c r="K39" i="24"/>
  <c r="K40" i="24"/>
  <c r="G9" i="11" l="1"/>
  <c r="K9" i="24"/>
  <c r="K44" i="24" s="1"/>
  <c r="K45" i="24" s="1"/>
  <c r="K46" i="24" s="1"/>
  <c r="K47" i="24" s="1"/>
  <c r="E3" i="24"/>
  <c r="C3" i="24"/>
  <c r="A3" i="24"/>
  <c r="A1" i="24"/>
  <c r="D9" i="11" l="1"/>
  <c r="E9" i="11" l="1"/>
  <c r="F9" i="11" l="1"/>
  <c r="H9" i="11" s="1"/>
  <c r="K50" i="24"/>
  <c r="K49" i="24"/>
  <c r="G11" i="11" l="1"/>
  <c r="E11" i="11"/>
  <c r="F11" i="11" l="1"/>
  <c r="D11" i="11" l="1"/>
  <c r="H11" i="11" l="1"/>
  <c r="I9" i="11" s="1"/>
</calcChain>
</file>

<file path=xl/sharedStrings.xml><?xml version="1.0" encoding="utf-8"?>
<sst xmlns="http://schemas.openxmlformats.org/spreadsheetml/2006/main" count="262" uniqueCount="125">
  <si>
    <t>PROYECTO: OBRAS PARA SEMÁFOROS</t>
  </si>
  <si>
    <t>Código:MSA-MOV 005-GEP-RUB-001</t>
  </si>
  <si>
    <t xml:space="preserve">  Revisión: 1</t>
  </si>
  <si>
    <t>Fecha: Ene 23</t>
  </si>
  <si>
    <t>CUADRO RESUMEN</t>
  </si>
  <si>
    <t>ESPECIALIDAD</t>
  </si>
  <si>
    <t>MONEDA</t>
  </si>
  <si>
    <t xml:space="preserve">SUB TOTAL BÁSICO </t>
  </si>
  <si>
    <t>IMPREVISTOS</t>
  </si>
  <si>
    <t>IVA</t>
  </si>
  <si>
    <t>LEYES SOCIALES</t>
  </si>
  <si>
    <t>SUB TOTAL BÁSICO + IMPREVISTOS + APORTES</t>
  </si>
  <si>
    <t>OBRAS SEMÁFOROS</t>
  </si>
  <si>
    <t>$</t>
  </si>
  <si>
    <t>TOTALES</t>
  </si>
  <si>
    <t>OBRAS SEMAFOROS</t>
  </si>
  <si>
    <t>Item</t>
  </si>
  <si>
    <t>Rubro</t>
  </si>
  <si>
    <t>METRAJE</t>
  </si>
  <si>
    <t>UNIDAD</t>
  </si>
  <si>
    <t xml:space="preserve"> j</t>
  </si>
  <si>
    <t>PRECIO UNITARIO</t>
  </si>
  <si>
    <t>MONTO IMPONIBLE</t>
  </si>
  <si>
    <t>PRECIO TOTAL</t>
  </si>
  <si>
    <t>1,1</t>
  </si>
  <si>
    <t>Corte, rotura y zanja en pavimento de hormigón (ancho 0,40m)</t>
  </si>
  <si>
    <t>m</t>
  </si>
  <si>
    <t>1,2</t>
  </si>
  <si>
    <t>Canalización en pavimento a cielo abierto</t>
  </si>
  <si>
    <t>1,3</t>
  </si>
  <si>
    <t>Pavimento de hormigón</t>
  </si>
  <si>
    <t>m²</t>
  </si>
  <si>
    <t>1,4</t>
  </si>
  <si>
    <t>Pavimento de Carpeta asfáltica 8 cm</t>
  </si>
  <si>
    <t>1,5</t>
  </si>
  <si>
    <t>Cruce de calle bajo calzada con tunelera ( Caño PAD o PVC 100mm)</t>
  </si>
  <si>
    <t>1,6</t>
  </si>
  <si>
    <t>Zanja 40x60cm en vereda</t>
  </si>
  <si>
    <t>1,7</t>
  </si>
  <si>
    <t>Preparación de terreno p/vereda</t>
  </si>
  <si>
    <t>1,8</t>
  </si>
  <si>
    <t>Sum. Y coloc. Baldosa de portland gris</t>
  </si>
  <si>
    <t>1,9</t>
  </si>
  <si>
    <t>Rampas Normalizadas con baldosas podo táctiles</t>
  </si>
  <si>
    <t>u</t>
  </si>
  <si>
    <t>1,10</t>
  </si>
  <si>
    <t>Sum. y Coloc. caño PVC Ø100</t>
  </si>
  <si>
    <t>1,11</t>
  </si>
  <si>
    <t>Sum. y Coloc. caño PVC Ø63</t>
  </si>
  <si>
    <t>1,12</t>
  </si>
  <si>
    <t>Tubo polietileno Ø31mm</t>
  </si>
  <si>
    <t>1,13</t>
  </si>
  <si>
    <t>Relleno de canteros o isletas</t>
  </si>
  <si>
    <t>1,14</t>
  </si>
  <si>
    <t>Cámara de 60x60x60 con contratapa</t>
  </si>
  <si>
    <t>1,15</t>
  </si>
  <si>
    <t>Cámara de 40x40x60 con contratapa</t>
  </si>
  <si>
    <t>1,16</t>
  </si>
  <si>
    <t>Cámara 20x20x40</t>
  </si>
  <si>
    <t>1,17</t>
  </si>
  <si>
    <t>Sellado de cámara 60x60x60"</t>
  </si>
  <si>
    <t>1,18</t>
  </si>
  <si>
    <t>Sellado de cámara 40x40x60"</t>
  </si>
  <si>
    <t>1,19</t>
  </si>
  <si>
    <t>Sellado de cámara 20x20x40"</t>
  </si>
  <si>
    <t>1,20</t>
  </si>
  <si>
    <t>Sum. y Coloc. descarga a tierra</t>
  </si>
  <si>
    <t>1,21</t>
  </si>
  <si>
    <t>Bajada 220v</t>
  </si>
  <si>
    <t>1,22</t>
  </si>
  <si>
    <t>Coloc. cordones granito</t>
  </si>
  <si>
    <t>1,23</t>
  </si>
  <si>
    <t>Construcción cordones hormigón</t>
  </si>
  <si>
    <t>1,24</t>
  </si>
  <si>
    <t>Remoción de cordones y reparación superficial de pavimento</t>
  </si>
  <si>
    <t>1,25</t>
  </si>
  <si>
    <t>Fustes de hormigón plano 2479 o (2479 a, b,c)</t>
  </si>
  <si>
    <t>1,26</t>
  </si>
  <si>
    <t>Nicho de mampostería para tablero y controlador</t>
  </si>
  <si>
    <t>1,27</t>
  </si>
  <si>
    <t>Hormigón para bases de columna</t>
  </si>
  <si>
    <t>m³</t>
  </si>
  <si>
    <t>1,28</t>
  </si>
  <si>
    <t>Sum. y Coloc. columna recta</t>
  </si>
  <si>
    <t>1,29</t>
  </si>
  <si>
    <t>Sum. y Coloc. columnas c/volado 4m</t>
  </si>
  <si>
    <t>1,30</t>
  </si>
  <si>
    <t>Colocación columna para soporte de sensor vehicular</t>
  </si>
  <si>
    <t>1,31</t>
  </si>
  <si>
    <t>Construcción de separador acústico plano 625</t>
  </si>
  <si>
    <t>1,32</t>
  </si>
  <si>
    <t>Construcción de separador chato plano 625</t>
  </si>
  <si>
    <t>1,33</t>
  </si>
  <si>
    <t>Suministro de vehículo para la Dirección de la Obra.</t>
  </si>
  <si>
    <t>hr</t>
  </si>
  <si>
    <t xml:space="preserve"> $</t>
  </si>
  <si>
    <t>BASICO</t>
  </si>
  <si>
    <t>IIMPREVISTOS =</t>
  </si>
  <si>
    <t>I.V.A            =</t>
  </si>
  <si>
    <t>SUBTOTAL</t>
  </si>
  <si>
    <t>APORTES SOCIALES =</t>
  </si>
  <si>
    <t>APORTES SOC.</t>
  </si>
  <si>
    <t>Sub TOTAL VIALIDAD s/APORTES</t>
  </si>
  <si>
    <t>Sub TOTAL VIALIDAD  c/APORTES</t>
  </si>
  <si>
    <t>FORMULARIO 3: OFERTA ECONÓMICA</t>
  </si>
  <si>
    <t>Obra:</t>
  </si>
  <si>
    <t>Empresa</t>
  </si>
  <si>
    <t>Nº identificación BPS</t>
  </si>
  <si>
    <t>Nº identificación DGI</t>
  </si>
  <si>
    <t>CONCEPTO</t>
  </si>
  <si>
    <t>IMPORTE
(en pesos uruguayos)</t>
  </si>
  <si>
    <t>Monto oferta básica</t>
  </si>
  <si>
    <t>Monto Imprevistos</t>
  </si>
  <si>
    <t>Sub Total</t>
  </si>
  <si>
    <t xml:space="preserve">IVA </t>
  </si>
  <si>
    <t>Total (A)</t>
  </si>
  <si>
    <t>Monto Imponible obra prevista</t>
  </si>
  <si>
    <t>Monto Imponible obra no prevista</t>
  </si>
  <si>
    <t>Leyes Sociales (B)</t>
  </si>
  <si>
    <t>Monto de comparación (A + B)</t>
  </si>
  <si>
    <t>Representante Legal</t>
  </si>
  <si>
    <t>Representante Técnico</t>
  </si>
  <si>
    <t>(Los Oferentes deberán adjuntar el presente resumen en la primera hoja de su propuesta)</t>
  </si>
  <si>
    <t>LLAMADO PÚBLICO A OFERTAS FA-FIMM (MSA) Nº 04/2023</t>
  </si>
  <si>
    <t>FORMULARIO Nº 4 - PLANILLA DE RUBRADO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</si>
</sst>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%"/>
    <numFmt numFmtId="165" formatCode="0.0"/>
    <numFmt numFmtId="166" formatCode="_ * #,##0.00_ ;_ * \-#,##0.00_ ;_ * \-??_ ;_ @_ "/>
    <numFmt numFmtId="167" formatCode="_ * #,##0_ ;_ * \-#,##0_ ;_ * \-??_ ;_ @_ "/>
    <numFmt numFmtId="168" formatCode="_(* #,##0.00_);_(* \(#,##0.00\);_(* \-??_);_(@_)"/>
    <numFmt numFmtId="169" formatCode="#,##0.00&quot;   &quot;;\-#,##0.00&quot;   &quot;;&quot; -&quot;00&quot;   &quot;;@\ "/>
    <numFmt numFmtId="170" formatCode="[$-380A]#,##0.00"/>
  </numFmts>
  <fonts count="30">
    <font>
      <sz val="10"/>
      <name val="SCRRMN"/>
    </font>
    <font>
      <sz val="12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0"/>
      <name val="SCRRMN"/>
    </font>
    <font>
      <sz val="13"/>
      <name val="Calibri"/>
      <family val="2"/>
    </font>
    <font>
      <sz val="8"/>
      <name val="SCRRMN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SCRRMN"/>
    </font>
    <font>
      <sz val="9"/>
      <name val="Calibri"/>
      <family val="2"/>
    </font>
    <font>
      <b/>
      <sz val="11"/>
      <color indexed="8"/>
      <name val="Calibri"/>
      <family val="2"/>
    </font>
    <font>
      <b/>
      <sz val="15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 tint="0.249977111117893"/>
      <name val="Calibri Light"/>
      <family val="2"/>
      <scheme val="major"/>
    </font>
    <font>
      <b/>
      <sz val="18"/>
      <color theme="1" tint="0.249977111117893"/>
      <name val="Calibri Light"/>
      <family val="2"/>
      <scheme val="major"/>
    </font>
    <font>
      <b/>
      <sz val="16"/>
      <color theme="1" tint="0.249977111117893"/>
      <name val="Calibri Light"/>
      <family val="2"/>
      <scheme val="major"/>
    </font>
    <font>
      <b/>
      <sz val="11"/>
      <name val="Calibri"/>
      <family val="2"/>
      <scheme val="minor"/>
    </font>
    <font>
      <sz val="12"/>
      <color rgb="FF000000"/>
      <name val="Frutiger-Light"/>
    </font>
    <font>
      <b/>
      <sz val="10"/>
      <name val="Calibri"/>
      <family val="2"/>
    </font>
    <font>
      <sz val="11"/>
      <color rgb="FF000000"/>
      <name val="Arial"/>
      <family val="2"/>
    </font>
    <font>
      <b/>
      <sz val="14"/>
      <name val="SCRRMN"/>
    </font>
    <font>
      <b/>
      <sz val="10"/>
      <name val="SCRRMN"/>
    </font>
    <font>
      <sz val="11"/>
      <name val="SCRRMN"/>
    </font>
    <font>
      <sz val="12"/>
      <name val="SCRRMN"/>
    </font>
    <font>
      <b/>
      <sz val="11"/>
      <name val="SCRRMN"/>
    </font>
    <font>
      <b/>
      <sz val="12"/>
      <name val="SCRRMN"/>
    </font>
    <font>
      <b/>
      <u/>
      <sz val="10"/>
      <name val="SCRRMN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26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164" fontId="0" fillId="2" borderId="0"/>
    <xf numFmtId="0" fontId="2" fillId="0" borderId="0"/>
    <xf numFmtId="0" fontId="10" fillId="0" borderId="0"/>
    <xf numFmtId="169" fontId="11" fillId="0" borderId="0" applyBorder="0" applyProtection="0"/>
    <xf numFmtId="166" fontId="2" fillId="2" borderId="0" applyBorder="0" applyAlignment="0" applyProtection="0"/>
    <xf numFmtId="168" fontId="2" fillId="2" borderId="0" applyBorder="0" applyAlignment="0" applyProtection="0"/>
    <xf numFmtId="166" fontId="2" fillId="2" borderId="0" applyBorder="0" applyAlignment="0" applyProtection="0"/>
    <xf numFmtId="164" fontId="6" fillId="2" borderId="0"/>
    <xf numFmtId="0" fontId="2" fillId="0" borderId="0"/>
    <xf numFmtId="0" fontId="2" fillId="0" borderId="0"/>
    <xf numFmtId="0" fontId="9" fillId="0" borderId="0"/>
    <xf numFmtId="9" fontId="2" fillId="2" borderId="0" applyBorder="0" applyAlignment="0" applyProtection="0"/>
    <xf numFmtId="170" fontId="20" fillId="0" borderId="0"/>
    <xf numFmtId="0" fontId="22" fillId="0" borderId="0"/>
  </cellStyleXfs>
  <cellXfs count="92">
    <xf numFmtId="164" fontId="0" fillId="2" borderId="0" xfId="0"/>
    <xf numFmtId="1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left"/>
    </xf>
    <xf numFmtId="164" fontId="1" fillId="0" borderId="0" xfId="0" applyFont="1" applyFill="1"/>
    <xf numFmtId="164" fontId="1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4" fontId="3" fillId="0" borderId="0" xfId="0" applyFont="1" applyFill="1"/>
    <xf numFmtId="164" fontId="3" fillId="0" borderId="0" xfId="0" applyFont="1" applyFill="1" applyAlignment="1">
      <alignment horizontal="center"/>
    </xf>
    <xf numFmtId="37" fontId="3" fillId="0" borderId="0" xfId="0" applyNumberFormat="1" applyFont="1" applyFill="1" applyAlignment="1">
      <alignment horizontal="center"/>
    </xf>
    <xf numFmtId="164" fontId="3" fillId="2" borderId="0" xfId="0" applyFont="1"/>
    <xf numFmtId="0" fontId="5" fillId="0" borderId="1" xfId="0" applyNumberFormat="1" applyFont="1" applyFill="1" applyBorder="1" applyAlignment="1">
      <alignment vertical="center" wrapText="1"/>
    </xf>
    <xf numFmtId="164" fontId="5" fillId="0" borderId="0" xfId="0" applyFont="1" applyFill="1" applyAlignment="1">
      <alignment vertical="center"/>
    </xf>
    <xf numFmtId="164" fontId="5" fillId="2" borderId="0" xfId="0" applyFont="1" applyAlignment="1">
      <alignment vertical="center"/>
    </xf>
    <xf numFmtId="167" fontId="5" fillId="0" borderId="1" xfId="4" applyNumberFormat="1" applyFont="1" applyFill="1" applyBorder="1" applyAlignment="1" applyProtection="1">
      <alignment horizontal="center" vertical="center"/>
    </xf>
    <xf numFmtId="164" fontId="3" fillId="0" borderId="0" xfId="0" applyFont="1" applyFill="1" applyAlignment="1">
      <alignment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vertical="center"/>
    </xf>
    <xf numFmtId="164" fontId="4" fillId="0" borderId="1" xfId="0" applyFont="1" applyFill="1" applyBorder="1" applyAlignment="1" applyProtection="1">
      <alignment horizontal="center" vertical="center"/>
      <protection locked="0"/>
    </xf>
    <xf numFmtId="166" fontId="5" fillId="0" borderId="1" xfId="4" applyFont="1" applyFill="1" applyBorder="1" applyAlignment="1" applyProtection="1">
      <alignment horizontal="center" vertical="center"/>
    </xf>
    <xf numFmtId="164" fontId="5" fillId="0" borderId="1" xfId="0" applyFont="1" applyFill="1" applyBorder="1" applyAlignment="1">
      <alignment horizontal="center" vertical="center"/>
    </xf>
    <xf numFmtId="39" fontId="5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vertical="center" wrapText="1"/>
    </xf>
    <xf numFmtId="39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4" fontId="3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164" fontId="4" fillId="0" borderId="0" xfId="0" applyFont="1" applyFill="1" applyAlignment="1">
      <alignment horizontal="right" vertical="center"/>
    </xf>
    <xf numFmtId="9" fontId="3" fillId="0" borderId="0" xfId="0" applyNumberFormat="1" applyFont="1" applyFill="1" applyAlignment="1" applyProtection="1">
      <alignment horizontal="center" vertical="center"/>
      <protection locked="0"/>
    </xf>
    <xf numFmtId="37" fontId="4" fillId="0" borderId="0" xfId="0" applyNumberFormat="1" applyFont="1" applyFill="1" applyAlignment="1">
      <alignment horizontal="center" vertical="center"/>
    </xf>
    <xf numFmtId="49" fontId="5" fillId="0" borderId="1" xfId="4" applyNumberFormat="1" applyFont="1" applyFill="1" applyBorder="1" applyAlignment="1" applyProtection="1">
      <alignment horizontal="center" vertical="center"/>
    </xf>
    <xf numFmtId="37" fontId="3" fillId="0" borderId="0" xfId="0" applyNumberFormat="1" applyFont="1" applyFill="1" applyAlignment="1">
      <alignment horizontal="right" vertical="center"/>
    </xf>
    <xf numFmtId="37" fontId="12" fillId="0" borderId="0" xfId="0" applyNumberFormat="1" applyFont="1" applyFill="1" applyAlignment="1">
      <alignment horizontal="center" vertical="center"/>
    </xf>
    <xf numFmtId="164" fontId="4" fillId="2" borderId="0" xfId="0" applyFont="1" applyAlignment="1">
      <alignment horizontal="right" vertical="center"/>
    </xf>
    <xf numFmtId="10" fontId="3" fillId="0" borderId="0" xfId="0" applyNumberFormat="1" applyFont="1" applyFill="1" applyAlignment="1" applyProtection="1">
      <alignment horizontal="center" vertical="center"/>
      <protection locked="0"/>
    </xf>
    <xf numFmtId="164" fontId="1" fillId="0" borderId="4" xfId="0" applyFont="1" applyFill="1" applyBorder="1"/>
    <xf numFmtId="164" fontId="13" fillId="2" borderId="1" xfId="0" applyFont="1" applyBorder="1" applyAlignment="1" applyProtection="1">
      <alignment horizontal="center" vertical="center" wrapText="1"/>
      <protection locked="0"/>
    </xf>
    <xf numFmtId="0" fontId="5" fillId="0" borderId="1" xfId="4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Border="1" applyAlignment="1">
      <alignment horizontal="center" vertical="center" wrapText="1"/>
    </xf>
    <xf numFmtId="164" fontId="4" fillId="0" borderId="0" xfId="0" applyFont="1" applyFill="1"/>
    <xf numFmtId="164" fontId="4" fillId="2" borderId="0" xfId="0" applyFont="1"/>
    <xf numFmtId="37" fontId="19" fillId="2" borderId="0" xfId="0" applyNumberFormat="1" applyFont="1" applyAlignment="1">
      <alignment horizontal="center" vertical="center"/>
    </xf>
    <xf numFmtId="164" fontId="4" fillId="0" borderId="0" xfId="0" applyFont="1" applyFill="1" applyAlignment="1">
      <alignment horizontal="center" vertical="center"/>
    </xf>
    <xf numFmtId="39" fontId="4" fillId="0" borderId="1" xfId="0" applyNumberFormat="1" applyFont="1" applyFill="1" applyBorder="1" applyAlignment="1">
      <alignment horizontal="center" vertical="center"/>
    </xf>
    <xf numFmtId="167" fontId="4" fillId="0" borderId="1" xfId="4" applyNumberFormat="1" applyFont="1" applyFill="1" applyBorder="1" applyAlignment="1" applyProtection="1">
      <alignment horizontal="center" vertical="center"/>
    </xf>
    <xf numFmtId="167" fontId="5" fillId="2" borderId="1" xfId="4" applyNumberFormat="1" applyFont="1" applyBorder="1" applyAlignment="1" applyProtection="1">
      <alignment horizontal="center" vertical="center"/>
    </xf>
    <xf numFmtId="167" fontId="4" fillId="0" borderId="6" xfId="4" applyNumberFormat="1" applyFont="1" applyFill="1" applyBorder="1" applyAlignment="1" applyProtection="1">
      <alignment horizontal="center" vertical="center"/>
    </xf>
    <xf numFmtId="167" fontId="4" fillId="5" borderId="5" xfId="4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>
      <alignment horizontal="left" vertical="center" wrapText="1"/>
    </xf>
    <xf numFmtId="164" fontId="5" fillId="0" borderId="0" xfId="0" applyFont="1" applyFill="1" applyAlignment="1">
      <alignment horizontal="left" vertical="center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1" fontId="15" fillId="4" borderId="0" xfId="0" applyNumberFormat="1" applyFont="1" applyFill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17" fillId="2" borderId="2" xfId="0" applyNumberFormat="1" applyFont="1" applyBorder="1" applyAlignment="1">
      <alignment horizontal="left" vertical="center"/>
    </xf>
    <xf numFmtId="165" fontId="14" fillId="2" borderId="2" xfId="0" applyNumberFormat="1" applyFont="1" applyBorder="1" applyAlignment="1">
      <alignment horizontal="center" vertical="center"/>
    </xf>
    <xf numFmtId="164" fontId="16" fillId="2" borderId="2" xfId="0" applyFont="1" applyBorder="1" applyAlignment="1">
      <alignment horizontal="left" vertical="center"/>
    </xf>
    <xf numFmtId="165" fontId="16" fillId="0" borderId="2" xfId="0" applyNumberFormat="1" applyFont="1" applyFill="1" applyBorder="1" applyAlignment="1">
      <alignment horizontal="left" vertical="center"/>
    </xf>
    <xf numFmtId="164" fontId="1" fillId="0" borderId="4" xfId="0" applyFont="1" applyFill="1" applyBorder="1" applyAlignment="1"/>
    <xf numFmtId="165" fontId="18" fillId="2" borderId="2" xfId="0" applyNumberFormat="1" applyFont="1" applyBorder="1" applyAlignment="1">
      <alignment horizontal="left" vertical="center"/>
    </xf>
    <xf numFmtId="165" fontId="14" fillId="2" borderId="3" xfId="0" applyNumberFormat="1" applyFont="1" applyBorder="1" applyAlignment="1">
      <alignment horizontal="center" vertical="center"/>
    </xf>
    <xf numFmtId="39" fontId="4" fillId="0" borderId="1" xfId="0" applyNumberFormat="1" applyFont="1" applyFill="1" applyBorder="1" applyAlignment="1">
      <alignment horizontal="center" vertical="center" wrapText="1"/>
    </xf>
    <xf numFmtId="39" fontId="4" fillId="0" borderId="1" xfId="0" applyNumberFormat="1" applyFont="1" applyFill="1" applyBorder="1" applyAlignment="1">
      <alignment horizontal="center" vertical="center"/>
    </xf>
    <xf numFmtId="164" fontId="6" fillId="2" borderId="0" xfId="7"/>
    <xf numFmtId="164" fontId="6" fillId="6" borderId="0" xfId="7" applyFill="1"/>
    <xf numFmtId="164" fontId="6" fillId="0" borderId="0" xfId="7" applyFill="1"/>
    <xf numFmtId="164" fontId="23" fillId="2" borderId="0" xfId="7" applyFont="1" applyAlignment="1">
      <alignment horizontal="center" vertical="center"/>
    </xf>
    <xf numFmtId="164" fontId="6" fillId="2" borderId="0" xfId="7" applyAlignment="1">
      <alignment horizontal="right" vertical="center"/>
    </xf>
    <xf numFmtId="164" fontId="6" fillId="2" borderId="0" xfId="7" applyAlignment="1" applyProtection="1">
      <alignment horizontal="center"/>
      <protection locked="0"/>
    </xf>
    <xf numFmtId="164" fontId="24" fillId="0" borderId="0" xfId="7" applyFont="1" applyFill="1" applyAlignment="1">
      <alignment horizontal="center" vertical="center"/>
    </xf>
    <xf numFmtId="164" fontId="24" fillId="0" borderId="7" xfId="7" applyFont="1" applyFill="1" applyBorder="1" applyAlignment="1">
      <alignment horizontal="center" vertical="center"/>
    </xf>
    <xf numFmtId="0" fontId="24" fillId="0" borderId="8" xfId="7" applyNumberFormat="1" applyFont="1" applyFill="1" applyBorder="1" applyAlignment="1" applyProtection="1">
      <alignment horizontal="center"/>
      <protection locked="0"/>
    </xf>
    <xf numFmtId="0" fontId="24" fillId="0" borderId="9" xfId="7" applyNumberFormat="1" applyFont="1" applyFill="1" applyBorder="1" applyAlignment="1" applyProtection="1">
      <alignment horizontal="center"/>
      <protection locked="0"/>
    </xf>
    <xf numFmtId="0" fontId="24" fillId="0" borderId="10" xfId="7" applyNumberFormat="1" applyFont="1" applyFill="1" applyBorder="1" applyAlignment="1" applyProtection="1">
      <alignment horizontal="center"/>
      <protection locked="0"/>
    </xf>
    <xf numFmtId="164" fontId="24" fillId="0" borderId="0" xfId="7" applyFont="1" applyFill="1" applyAlignment="1">
      <alignment horizontal="center" vertical="center" wrapText="1"/>
    </xf>
    <xf numFmtId="164" fontId="25" fillId="0" borderId="0" xfId="7" applyFont="1" applyFill="1" applyAlignment="1">
      <alignment horizontal="right" vertical="center"/>
    </xf>
    <xf numFmtId="4" fontId="26" fillId="0" borderId="0" xfId="7" applyNumberFormat="1" applyFont="1" applyFill="1" applyAlignment="1">
      <alignment horizontal="center" vertical="center"/>
    </xf>
    <xf numFmtId="9" fontId="6" fillId="0" borderId="0" xfId="7" applyNumberFormat="1" applyFill="1" applyAlignment="1">
      <alignment horizontal="center" vertical="center"/>
    </xf>
    <xf numFmtId="164" fontId="27" fillId="0" borderId="0" xfId="7" applyFont="1" applyFill="1" applyAlignment="1">
      <alignment horizontal="right" vertical="center"/>
    </xf>
    <xf numFmtId="164" fontId="24" fillId="0" borderId="0" xfId="7" applyFont="1" applyFill="1"/>
    <xf numFmtId="4" fontId="28" fillId="0" borderId="0" xfId="7" applyNumberFormat="1" applyFont="1" applyFill="1" applyAlignment="1">
      <alignment horizontal="center" vertical="center"/>
    </xf>
    <xf numFmtId="164" fontId="27" fillId="0" borderId="11" xfId="7" applyFont="1" applyFill="1" applyBorder="1" applyAlignment="1">
      <alignment horizontal="right" vertical="center" wrapText="1"/>
    </xf>
    <xf numFmtId="164" fontId="24" fillId="0" borderId="11" xfId="7" applyFont="1" applyFill="1" applyBorder="1"/>
    <xf numFmtId="4" fontId="28" fillId="0" borderId="11" xfId="7" applyNumberFormat="1" applyFont="1" applyFill="1" applyBorder="1" applyAlignment="1">
      <alignment horizontal="center" vertical="center"/>
    </xf>
    <xf numFmtId="164" fontId="27" fillId="0" borderId="8" xfId="7" applyFont="1" applyFill="1" applyBorder="1" applyAlignment="1">
      <alignment horizontal="right" vertical="center" wrapText="1"/>
    </xf>
    <xf numFmtId="164" fontId="24" fillId="0" borderId="8" xfId="7" applyFont="1" applyFill="1" applyBorder="1"/>
    <xf numFmtId="4" fontId="28" fillId="0" borderId="8" xfId="7" applyNumberFormat="1" applyFont="1" applyFill="1" applyBorder="1" applyAlignment="1">
      <alignment horizontal="center" vertical="center"/>
    </xf>
    <xf numFmtId="164" fontId="6" fillId="2" borderId="11" xfId="7" applyBorder="1" applyAlignment="1">
      <alignment horizontal="center" vertical="center"/>
    </xf>
    <xf numFmtId="164" fontId="6" fillId="2" borderId="0" xfId="7" applyAlignment="1">
      <alignment vertical="center"/>
    </xf>
    <xf numFmtId="164" fontId="6" fillId="2" borderId="0" xfId="7" applyAlignment="1">
      <alignment horizontal="center" vertical="center"/>
    </xf>
    <xf numFmtId="164" fontId="29" fillId="2" borderId="0" xfId="7" applyFont="1" applyAlignment="1">
      <alignment horizontal="center"/>
    </xf>
    <xf numFmtId="166" fontId="5" fillId="0" borderId="1" xfId="4" applyFont="1" applyFill="1" applyBorder="1" applyAlignment="1" applyProtection="1">
      <alignment horizontal="center" vertical="center"/>
      <protection locked="0"/>
    </xf>
    <xf numFmtId="167" fontId="5" fillId="0" borderId="1" xfId="4" applyNumberFormat="1" applyFont="1" applyFill="1" applyBorder="1" applyAlignment="1" applyProtection="1">
      <alignment horizontal="center" vertical="center"/>
      <protection locked="0"/>
    </xf>
  </cellXfs>
  <cellStyles count="14">
    <cellStyle name="Diseño" xfId="1"/>
    <cellStyle name="Excel Built-in Explanatory Text" xfId="12"/>
    <cellStyle name="Excel Built-in Normal" xfId="2"/>
    <cellStyle name="Excel_BuiltIn_Comma 1" xfId="3"/>
    <cellStyle name="Millares" xfId="4" builtinId="3"/>
    <cellStyle name="Millares 2" xfId="5"/>
    <cellStyle name="Millares 3 3" xfId="6"/>
    <cellStyle name="Normal" xfId="0" builtinId="0"/>
    <cellStyle name="Normal 2" xfId="7"/>
    <cellStyle name="Normal 2 2" xfId="8"/>
    <cellStyle name="Normal 3" xfId="9"/>
    <cellStyle name="Normal 4" xfId="13"/>
    <cellStyle name="Normal 5" xfId="10"/>
    <cellStyle name="Porcentaje 2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85725</xdr:rowOff>
    </xdr:from>
    <xdr:to>
      <xdr:col>6</xdr:col>
      <xdr:colOff>857250</xdr:colOff>
      <xdr:row>2</xdr:row>
      <xdr:rowOff>190500</xdr:rowOff>
    </xdr:to>
    <xdr:pic>
      <xdr:nvPicPr>
        <xdr:cNvPr id="10244" name="Imagen 1">
          <a:extLst>
            <a:ext uri="{FF2B5EF4-FFF2-40B4-BE49-F238E27FC236}">
              <a16:creationId xmlns:a16="http://schemas.microsoft.com/office/drawing/2014/main" id="{00000000-0008-0000-0000-00000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7172325" y="85725"/>
          <a:ext cx="57150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973667</xdr:colOff>
      <xdr:row>0</xdr:row>
      <xdr:rowOff>84667</xdr:rowOff>
    </xdr:from>
    <xdr:to>
      <xdr:col>7</xdr:col>
      <xdr:colOff>985180</xdr:colOff>
      <xdr:row>2</xdr:row>
      <xdr:rowOff>122119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4" y="84667"/>
          <a:ext cx="1196846" cy="640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0</xdr:row>
      <xdr:rowOff>80962</xdr:rowOff>
    </xdr:from>
    <xdr:to>
      <xdr:col>7</xdr:col>
      <xdr:colOff>752475</xdr:colOff>
      <xdr:row>2</xdr:row>
      <xdr:rowOff>247650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8493F438-C621-4E74-96AD-51F224D19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7048500" y="80962"/>
          <a:ext cx="552450" cy="766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628650</xdr:colOff>
      <xdr:row>0</xdr:row>
      <xdr:rowOff>85725</xdr:rowOff>
    </xdr:from>
    <xdr:to>
      <xdr:col>10</xdr:col>
      <xdr:colOff>301496</xdr:colOff>
      <xdr:row>2</xdr:row>
      <xdr:rowOff>202552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F7B4B9-464C-425B-AC69-52071604E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39125" y="85725"/>
          <a:ext cx="1196846" cy="716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enoz/AppData/Local/Temp/Rar$DIa916.48357/Formulario%20n&#186;3%20y%20Formulario%20n&#186;4%20MSA-DA%20011-GEP-RUB-001%20-%20Llamado%2003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3"/>
      <sheetName val="Cuadro Resumen"/>
      <sheetName val="GENERALES"/>
      <sheetName val="EDIFICIO FILADELFIA"/>
      <sheetName val="EXTERIORES Y HORNOS_I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73"/>
  <sheetViews>
    <sheetView showGridLines="0" tabSelected="1" view="pageBreakPreview" topLeftCell="B2" zoomScaleNormal="85" zoomScaleSheetLayoutView="100" workbookViewId="0">
      <selection activeCell="C8" sqref="C8:BP9"/>
    </sheetView>
  </sheetViews>
  <sheetFormatPr baseColWidth="10" defaultColWidth="0" defaultRowHeight="12.75" customHeight="1" zeroHeight="1"/>
  <cols>
    <col min="1" max="1" width="0" style="64" hidden="1" customWidth="1"/>
    <col min="2" max="2" width="2.42578125" style="64" customWidth="1"/>
    <col min="3" max="66" width="1.5703125" style="64" customWidth="1"/>
    <col min="67" max="68" width="1.85546875" style="64" customWidth="1"/>
    <col min="69" max="69" width="2.42578125" style="64" customWidth="1"/>
    <col min="70" max="257" width="0" style="64" hidden="1"/>
    <col min="258" max="258" width="2.42578125" style="64" customWidth="1"/>
    <col min="259" max="322" width="1.5703125" style="64" customWidth="1"/>
    <col min="323" max="324" width="1.85546875" style="64" customWidth="1"/>
    <col min="325" max="325" width="2.42578125" style="64" customWidth="1"/>
    <col min="326" max="513" width="0" style="64" hidden="1"/>
    <col min="514" max="514" width="2.42578125" style="64" customWidth="1"/>
    <col min="515" max="578" width="1.5703125" style="64" customWidth="1"/>
    <col min="579" max="580" width="1.85546875" style="64" customWidth="1"/>
    <col min="581" max="581" width="2.42578125" style="64" customWidth="1"/>
    <col min="582" max="769" width="0" style="64" hidden="1"/>
    <col min="770" max="770" width="2.42578125" style="64" customWidth="1"/>
    <col min="771" max="834" width="1.5703125" style="64" customWidth="1"/>
    <col min="835" max="836" width="1.85546875" style="64" customWidth="1"/>
    <col min="837" max="837" width="2.42578125" style="64" customWidth="1"/>
    <col min="838" max="1025" width="0" style="64" hidden="1"/>
    <col min="1026" max="1026" width="2.42578125" style="64" customWidth="1"/>
    <col min="1027" max="1090" width="1.5703125" style="64" customWidth="1"/>
    <col min="1091" max="1092" width="1.85546875" style="64" customWidth="1"/>
    <col min="1093" max="1093" width="2.42578125" style="64" customWidth="1"/>
    <col min="1094" max="1281" width="0" style="64" hidden="1"/>
    <col min="1282" max="1282" width="2.42578125" style="64" customWidth="1"/>
    <col min="1283" max="1346" width="1.5703125" style="64" customWidth="1"/>
    <col min="1347" max="1348" width="1.85546875" style="64" customWidth="1"/>
    <col min="1349" max="1349" width="2.42578125" style="64" customWidth="1"/>
    <col min="1350" max="1537" width="0" style="64" hidden="1"/>
    <col min="1538" max="1538" width="2.42578125" style="64" customWidth="1"/>
    <col min="1539" max="1602" width="1.5703125" style="64" customWidth="1"/>
    <col min="1603" max="1604" width="1.85546875" style="64" customWidth="1"/>
    <col min="1605" max="1605" width="2.42578125" style="64" customWidth="1"/>
    <col min="1606" max="1793" width="0" style="64" hidden="1"/>
    <col min="1794" max="1794" width="2.42578125" style="64" customWidth="1"/>
    <col min="1795" max="1858" width="1.5703125" style="64" customWidth="1"/>
    <col min="1859" max="1860" width="1.85546875" style="64" customWidth="1"/>
    <col min="1861" max="1861" width="2.42578125" style="64" customWidth="1"/>
    <col min="1862" max="2049" width="0" style="64" hidden="1"/>
    <col min="2050" max="2050" width="2.42578125" style="64" customWidth="1"/>
    <col min="2051" max="2114" width="1.5703125" style="64" customWidth="1"/>
    <col min="2115" max="2116" width="1.85546875" style="64" customWidth="1"/>
    <col min="2117" max="2117" width="2.42578125" style="64" customWidth="1"/>
    <col min="2118" max="2305" width="0" style="64" hidden="1"/>
    <col min="2306" max="2306" width="2.42578125" style="64" customWidth="1"/>
    <col min="2307" max="2370" width="1.5703125" style="64" customWidth="1"/>
    <col min="2371" max="2372" width="1.85546875" style="64" customWidth="1"/>
    <col min="2373" max="2373" width="2.42578125" style="64" customWidth="1"/>
    <col min="2374" max="2561" width="0" style="64" hidden="1"/>
    <col min="2562" max="2562" width="2.42578125" style="64" customWidth="1"/>
    <col min="2563" max="2626" width="1.5703125" style="64" customWidth="1"/>
    <col min="2627" max="2628" width="1.85546875" style="64" customWidth="1"/>
    <col min="2629" max="2629" width="2.42578125" style="64" customWidth="1"/>
    <col min="2630" max="2817" width="0" style="64" hidden="1"/>
    <col min="2818" max="2818" width="2.42578125" style="64" customWidth="1"/>
    <col min="2819" max="2882" width="1.5703125" style="64" customWidth="1"/>
    <col min="2883" max="2884" width="1.85546875" style="64" customWidth="1"/>
    <col min="2885" max="2885" width="2.42578125" style="64" customWidth="1"/>
    <col min="2886" max="3073" width="0" style="64" hidden="1"/>
    <col min="3074" max="3074" width="2.42578125" style="64" customWidth="1"/>
    <col min="3075" max="3138" width="1.5703125" style="64" customWidth="1"/>
    <col min="3139" max="3140" width="1.85546875" style="64" customWidth="1"/>
    <col min="3141" max="3141" width="2.42578125" style="64" customWidth="1"/>
    <col min="3142" max="3329" width="0" style="64" hidden="1"/>
    <col min="3330" max="3330" width="2.42578125" style="64" customWidth="1"/>
    <col min="3331" max="3394" width="1.5703125" style="64" customWidth="1"/>
    <col min="3395" max="3396" width="1.85546875" style="64" customWidth="1"/>
    <col min="3397" max="3397" width="2.42578125" style="64" customWidth="1"/>
    <col min="3398" max="3585" width="0" style="64" hidden="1"/>
    <col min="3586" max="3586" width="2.42578125" style="64" customWidth="1"/>
    <col min="3587" max="3650" width="1.5703125" style="64" customWidth="1"/>
    <col min="3651" max="3652" width="1.85546875" style="64" customWidth="1"/>
    <col min="3653" max="3653" width="2.42578125" style="64" customWidth="1"/>
    <col min="3654" max="3841" width="0" style="64" hidden="1"/>
    <col min="3842" max="3842" width="2.42578125" style="64" customWidth="1"/>
    <col min="3843" max="3906" width="1.5703125" style="64" customWidth="1"/>
    <col min="3907" max="3908" width="1.85546875" style="64" customWidth="1"/>
    <col min="3909" max="3909" width="2.42578125" style="64" customWidth="1"/>
    <col min="3910" max="4097" width="0" style="64" hidden="1"/>
    <col min="4098" max="4098" width="2.42578125" style="64" customWidth="1"/>
    <col min="4099" max="4162" width="1.5703125" style="64" customWidth="1"/>
    <col min="4163" max="4164" width="1.85546875" style="64" customWidth="1"/>
    <col min="4165" max="4165" width="2.42578125" style="64" customWidth="1"/>
    <col min="4166" max="4353" width="0" style="64" hidden="1"/>
    <col min="4354" max="4354" width="2.42578125" style="64" customWidth="1"/>
    <col min="4355" max="4418" width="1.5703125" style="64" customWidth="1"/>
    <col min="4419" max="4420" width="1.85546875" style="64" customWidth="1"/>
    <col min="4421" max="4421" width="2.42578125" style="64" customWidth="1"/>
    <col min="4422" max="4609" width="0" style="64" hidden="1"/>
    <col min="4610" max="4610" width="2.42578125" style="64" customWidth="1"/>
    <col min="4611" max="4674" width="1.5703125" style="64" customWidth="1"/>
    <col min="4675" max="4676" width="1.85546875" style="64" customWidth="1"/>
    <col min="4677" max="4677" width="2.42578125" style="64" customWidth="1"/>
    <col min="4678" max="4865" width="0" style="64" hidden="1"/>
    <col min="4866" max="4866" width="2.42578125" style="64" customWidth="1"/>
    <col min="4867" max="4930" width="1.5703125" style="64" customWidth="1"/>
    <col min="4931" max="4932" width="1.85546875" style="64" customWidth="1"/>
    <col min="4933" max="4933" width="2.42578125" style="64" customWidth="1"/>
    <col min="4934" max="5121" width="0" style="64" hidden="1"/>
    <col min="5122" max="5122" width="2.42578125" style="64" customWidth="1"/>
    <col min="5123" max="5186" width="1.5703125" style="64" customWidth="1"/>
    <col min="5187" max="5188" width="1.85546875" style="64" customWidth="1"/>
    <col min="5189" max="5189" width="2.42578125" style="64" customWidth="1"/>
    <col min="5190" max="5377" width="0" style="64" hidden="1"/>
    <col min="5378" max="5378" width="2.42578125" style="64" customWidth="1"/>
    <col min="5379" max="5442" width="1.5703125" style="64" customWidth="1"/>
    <col min="5443" max="5444" width="1.85546875" style="64" customWidth="1"/>
    <col min="5445" max="5445" width="2.42578125" style="64" customWidth="1"/>
    <col min="5446" max="5633" width="0" style="64" hidden="1"/>
    <col min="5634" max="5634" width="2.42578125" style="64" customWidth="1"/>
    <col min="5635" max="5698" width="1.5703125" style="64" customWidth="1"/>
    <col min="5699" max="5700" width="1.85546875" style="64" customWidth="1"/>
    <col min="5701" max="5701" width="2.42578125" style="64" customWidth="1"/>
    <col min="5702" max="5889" width="0" style="64" hidden="1"/>
    <col min="5890" max="5890" width="2.42578125" style="64" customWidth="1"/>
    <col min="5891" max="5954" width="1.5703125" style="64" customWidth="1"/>
    <col min="5955" max="5956" width="1.85546875" style="64" customWidth="1"/>
    <col min="5957" max="5957" width="2.42578125" style="64" customWidth="1"/>
    <col min="5958" max="6145" width="0" style="64" hidden="1"/>
    <col min="6146" max="6146" width="2.42578125" style="64" customWidth="1"/>
    <col min="6147" max="6210" width="1.5703125" style="64" customWidth="1"/>
    <col min="6211" max="6212" width="1.85546875" style="64" customWidth="1"/>
    <col min="6213" max="6213" width="2.42578125" style="64" customWidth="1"/>
    <col min="6214" max="6401" width="0" style="64" hidden="1"/>
    <col min="6402" max="6402" width="2.42578125" style="64" customWidth="1"/>
    <col min="6403" max="6466" width="1.5703125" style="64" customWidth="1"/>
    <col min="6467" max="6468" width="1.85546875" style="64" customWidth="1"/>
    <col min="6469" max="6469" width="2.42578125" style="64" customWidth="1"/>
    <col min="6470" max="6657" width="0" style="64" hidden="1"/>
    <col min="6658" max="6658" width="2.42578125" style="64" customWidth="1"/>
    <col min="6659" max="6722" width="1.5703125" style="64" customWidth="1"/>
    <col min="6723" max="6724" width="1.85546875" style="64" customWidth="1"/>
    <col min="6725" max="6725" width="2.42578125" style="64" customWidth="1"/>
    <col min="6726" max="6913" width="0" style="64" hidden="1"/>
    <col min="6914" max="6914" width="2.42578125" style="64" customWidth="1"/>
    <col min="6915" max="6978" width="1.5703125" style="64" customWidth="1"/>
    <col min="6979" max="6980" width="1.85546875" style="64" customWidth="1"/>
    <col min="6981" max="6981" width="2.42578125" style="64" customWidth="1"/>
    <col min="6982" max="7169" width="0" style="64" hidden="1"/>
    <col min="7170" max="7170" width="2.42578125" style="64" customWidth="1"/>
    <col min="7171" max="7234" width="1.5703125" style="64" customWidth="1"/>
    <col min="7235" max="7236" width="1.85546875" style="64" customWidth="1"/>
    <col min="7237" max="7237" width="2.42578125" style="64" customWidth="1"/>
    <col min="7238" max="7425" width="0" style="64" hidden="1"/>
    <col min="7426" max="7426" width="2.42578125" style="64" customWidth="1"/>
    <col min="7427" max="7490" width="1.5703125" style="64" customWidth="1"/>
    <col min="7491" max="7492" width="1.85546875" style="64" customWidth="1"/>
    <col min="7493" max="7493" width="2.42578125" style="64" customWidth="1"/>
    <col min="7494" max="7681" width="0" style="64" hidden="1"/>
    <col min="7682" max="7682" width="2.42578125" style="64" customWidth="1"/>
    <col min="7683" max="7746" width="1.5703125" style="64" customWidth="1"/>
    <col min="7747" max="7748" width="1.85546875" style="64" customWidth="1"/>
    <col min="7749" max="7749" width="2.42578125" style="64" customWidth="1"/>
    <col min="7750" max="7937" width="0" style="64" hidden="1"/>
    <col min="7938" max="7938" width="2.42578125" style="64" customWidth="1"/>
    <col min="7939" max="8002" width="1.5703125" style="64" customWidth="1"/>
    <col min="8003" max="8004" width="1.85546875" style="64" customWidth="1"/>
    <col min="8005" max="8005" width="2.42578125" style="64" customWidth="1"/>
    <col min="8006" max="8193" width="0" style="64" hidden="1"/>
    <col min="8194" max="8194" width="2.42578125" style="64" customWidth="1"/>
    <col min="8195" max="8258" width="1.5703125" style="64" customWidth="1"/>
    <col min="8259" max="8260" width="1.85546875" style="64" customWidth="1"/>
    <col min="8261" max="8261" width="2.42578125" style="64" customWidth="1"/>
    <col min="8262" max="8449" width="0" style="64" hidden="1"/>
    <col min="8450" max="8450" width="2.42578125" style="64" customWidth="1"/>
    <col min="8451" max="8514" width="1.5703125" style="64" customWidth="1"/>
    <col min="8515" max="8516" width="1.85546875" style="64" customWidth="1"/>
    <col min="8517" max="8517" width="2.42578125" style="64" customWidth="1"/>
    <col min="8518" max="8705" width="0" style="64" hidden="1"/>
    <col min="8706" max="8706" width="2.42578125" style="64" customWidth="1"/>
    <col min="8707" max="8770" width="1.5703125" style="64" customWidth="1"/>
    <col min="8771" max="8772" width="1.85546875" style="64" customWidth="1"/>
    <col min="8773" max="8773" width="2.42578125" style="64" customWidth="1"/>
    <col min="8774" max="8961" width="0" style="64" hidden="1"/>
    <col min="8962" max="8962" width="2.42578125" style="64" customWidth="1"/>
    <col min="8963" max="9026" width="1.5703125" style="64" customWidth="1"/>
    <col min="9027" max="9028" width="1.85546875" style="64" customWidth="1"/>
    <col min="9029" max="9029" width="2.42578125" style="64" customWidth="1"/>
    <col min="9030" max="9217" width="0" style="64" hidden="1"/>
    <col min="9218" max="9218" width="2.42578125" style="64" customWidth="1"/>
    <col min="9219" max="9282" width="1.5703125" style="64" customWidth="1"/>
    <col min="9283" max="9284" width="1.85546875" style="64" customWidth="1"/>
    <col min="9285" max="9285" width="2.42578125" style="64" customWidth="1"/>
    <col min="9286" max="9473" width="0" style="64" hidden="1"/>
    <col min="9474" max="9474" width="2.42578125" style="64" customWidth="1"/>
    <col min="9475" max="9538" width="1.5703125" style="64" customWidth="1"/>
    <col min="9539" max="9540" width="1.85546875" style="64" customWidth="1"/>
    <col min="9541" max="9541" width="2.42578125" style="64" customWidth="1"/>
    <col min="9542" max="9729" width="0" style="64" hidden="1"/>
    <col min="9730" max="9730" width="2.42578125" style="64" customWidth="1"/>
    <col min="9731" max="9794" width="1.5703125" style="64" customWidth="1"/>
    <col min="9795" max="9796" width="1.85546875" style="64" customWidth="1"/>
    <col min="9797" max="9797" width="2.42578125" style="64" customWidth="1"/>
    <col min="9798" max="9985" width="0" style="64" hidden="1"/>
    <col min="9986" max="9986" width="2.42578125" style="64" customWidth="1"/>
    <col min="9987" max="10050" width="1.5703125" style="64" customWidth="1"/>
    <col min="10051" max="10052" width="1.85546875" style="64" customWidth="1"/>
    <col min="10053" max="10053" width="2.42578125" style="64" customWidth="1"/>
    <col min="10054" max="10241" width="0" style="64" hidden="1"/>
    <col min="10242" max="10242" width="2.42578125" style="64" customWidth="1"/>
    <col min="10243" max="10306" width="1.5703125" style="64" customWidth="1"/>
    <col min="10307" max="10308" width="1.85546875" style="64" customWidth="1"/>
    <col min="10309" max="10309" width="2.42578125" style="64" customWidth="1"/>
    <col min="10310" max="10497" width="0" style="64" hidden="1"/>
    <col min="10498" max="10498" width="2.42578125" style="64" customWidth="1"/>
    <col min="10499" max="10562" width="1.5703125" style="64" customWidth="1"/>
    <col min="10563" max="10564" width="1.85546875" style="64" customWidth="1"/>
    <col min="10565" max="10565" width="2.42578125" style="64" customWidth="1"/>
    <col min="10566" max="10753" width="0" style="64" hidden="1"/>
    <col min="10754" max="10754" width="2.42578125" style="64" customWidth="1"/>
    <col min="10755" max="10818" width="1.5703125" style="64" customWidth="1"/>
    <col min="10819" max="10820" width="1.85546875" style="64" customWidth="1"/>
    <col min="10821" max="10821" width="2.42578125" style="64" customWidth="1"/>
    <col min="10822" max="11009" width="0" style="64" hidden="1"/>
    <col min="11010" max="11010" width="2.42578125" style="64" customWidth="1"/>
    <col min="11011" max="11074" width="1.5703125" style="64" customWidth="1"/>
    <col min="11075" max="11076" width="1.85546875" style="64" customWidth="1"/>
    <col min="11077" max="11077" width="2.42578125" style="64" customWidth="1"/>
    <col min="11078" max="11265" width="0" style="64" hidden="1"/>
    <col min="11266" max="11266" width="2.42578125" style="64" customWidth="1"/>
    <col min="11267" max="11330" width="1.5703125" style="64" customWidth="1"/>
    <col min="11331" max="11332" width="1.85546875" style="64" customWidth="1"/>
    <col min="11333" max="11333" width="2.42578125" style="64" customWidth="1"/>
    <col min="11334" max="11521" width="0" style="64" hidden="1"/>
    <col min="11522" max="11522" width="2.42578125" style="64" customWidth="1"/>
    <col min="11523" max="11586" width="1.5703125" style="64" customWidth="1"/>
    <col min="11587" max="11588" width="1.85546875" style="64" customWidth="1"/>
    <col min="11589" max="11589" width="2.42578125" style="64" customWidth="1"/>
    <col min="11590" max="11777" width="0" style="64" hidden="1"/>
    <col min="11778" max="11778" width="2.42578125" style="64" customWidth="1"/>
    <col min="11779" max="11842" width="1.5703125" style="64" customWidth="1"/>
    <col min="11843" max="11844" width="1.85546875" style="64" customWidth="1"/>
    <col min="11845" max="11845" width="2.42578125" style="64" customWidth="1"/>
    <col min="11846" max="12033" width="0" style="64" hidden="1"/>
    <col min="12034" max="12034" width="2.42578125" style="64" customWidth="1"/>
    <col min="12035" max="12098" width="1.5703125" style="64" customWidth="1"/>
    <col min="12099" max="12100" width="1.85546875" style="64" customWidth="1"/>
    <col min="12101" max="12101" width="2.42578125" style="64" customWidth="1"/>
    <col min="12102" max="12289" width="0" style="64" hidden="1"/>
    <col min="12290" max="12290" width="2.42578125" style="64" customWidth="1"/>
    <col min="12291" max="12354" width="1.5703125" style="64" customWidth="1"/>
    <col min="12355" max="12356" width="1.85546875" style="64" customWidth="1"/>
    <col min="12357" max="12357" width="2.42578125" style="64" customWidth="1"/>
    <col min="12358" max="12545" width="0" style="64" hidden="1"/>
    <col min="12546" max="12546" width="2.42578125" style="64" customWidth="1"/>
    <col min="12547" max="12610" width="1.5703125" style="64" customWidth="1"/>
    <col min="12611" max="12612" width="1.85546875" style="64" customWidth="1"/>
    <col min="12613" max="12613" width="2.42578125" style="64" customWidth="1"/>
    <col min="12614" max="12801" width="0" style="64" hidden="1"/>
    <col min="12802" max="12802" width="2.42578125" style="64" customWidth="1"/>
    <col min="12803" max="12866" width="1.5703125" style="64" customWidth="1"/>
    <col min="12867" max="12868" width="1.85546875" style="64" customWidth="1"/>
    <col min="12869" max="12869" width="2.42578125" style="64" customWidth="1"/>
    <col min="12870" max="13057" width="0" style="64" hidden="1"/>
    <col min="13058" max="13058" width="2.42578125" style="64" customWidth="1"/>
    <col min="13059" max="13122" width="1.5703125" style="64" customWidth="1"/>
    <col min="13123" max="13124" width="1.85546875" style="64" customWidth="1"/>
    <col min="13125" max="13125" width="2.42578125" style="64" customWidth="1"/>
    <col min="13126" max="13313" width="0" style="64" hidden="1"/>
    <col min="13314" max="13314" width="2.42578125" style="64" customWidth="1"/>
    <col min="13315" max="13378" width="1.5703125" style="64" customWidth="1"/>
    <col min="13379" max="13380" width="1.85546875" style="64" customWidth="1"/>
    <col min="13381" max="13381" width="2.42578125" style="64" customWidth="1"/>
    <col min="13382" max="13569" width="0" style="64" hidden="1"/>
    <col min="13570" max="13570" width="2.42578125" style="64" customWidth="1"/>
    <col min="13571" max="13634" width="1.5703125" style="64" customWidth="1"/>
    <col min="13635" max="13636" width="1.85546875" style="64" customWidth="1"/>
    <col min="13637" max="13637" width="2.42578125" style="64" customWidth="1"/>
    <col min="13638" max="13825" width="0" style="64" hidden="1"/>
    <col min="13826" max="13826" width="2.42578125" style="64" customWidth="1"/>
    <col min="13827" max="13890" width="1.5703125" style="64" customWidth="1"/>
    <col min="13891" max="13892" width="1.85546875" style="64" customWidth="1"/>
    <col min="13893" max="13893" width="2.42578125" style="64" customWidth="1"/>
    <col min="13894" max="14081" width="0" style="64" hidden="1"/>
    <col min="14082" max="14082" width="2.42578125" style="64" customWidth="1"/>
    <col min="14083" max="14146" width="1.5703125" style="64" customWidth="1"/>
    <col min="14147" max="14148" width="1.85546875" style="64" customWidth="1"/>
    <col min="14149" max="14149" width="2.42578125" style="64" customWidth="1"/>
    <col min="14150" max="14337" width="0" style="64" hidden="1"/>
    <col min="14338" max="14338" width="2.42578125" style="64" customWidth="1"/>
    <col min="14339" max="14402" width="1.5703125" style="64" customWidth="1"/>
    <col min="14403" max="14404" width="1.85546875" style="64" customWidth="1"/>
    <col min="14405" max="14405" width="2.42578125" style="64" customWidth="1"/>
    <col min="14406" max="14593" width="0" style="64" hidden="1"/>
    <col min="14594" max="14594" width="2.42578125" style="64" customWidth="1"/>
    <col min="14595" max="14658" width="1.5703125" style="64" customWidth="1"/>
    <col min="14659" max="14660" width="1.85546875" style="64" customWidth="1"/>
    <col min="14661" max="14661" width="2.42578125" style="64" customWidth="1"/>
    <col min="14662" max="14849" width="0" style="64" hidden="1"/>
    <col min="14850" max="14850" width="2.42578125" style="64" customWidth="1"/>
    <col min="14851" max="14914" width="1.5703125" style="64" customWidth="1"/>
    <col min="14915" max="14916" width="1.85546875" style="64" customWidth="1"/>
    <col min="14917" max="14917" width="2.42578125" style="64" customWidth="1"/>
    <col min="14918" max="15105" width="0" style="64" hidden="1"/>
    <col min="15106" max="15106" width="2.42578125" style="64" customWidth="1"/>
    <col min="15107" max="15170" width="1.5703125" style="64" customWidth="1"/>
    <col min="15171" max="15172" width="1.85546875" style="64" customWidth="1"/>
    <col min="15173" max="15173" width="2.42578125" style="64" customWidth="1"/>
    <col min="15174" max="15361" width="0" style="64" hidden="1"/>
    <col min="15362" max="15362" width="2.42578125" style="64" customWidth="1"/>
    <col min="15363" max="15426" width="1.5703125" style="64" customWidth="1"/>
    <col min="15427" max="15428" width="1.85546875" style="64" customWidth="1"/>
    <col min="15429" max="15429" width="2.42578125" style="64" customWidth="1"/>
    <col min="15430" max="15617" width="0" style="64" hidden="1"/>
    <col min="15618" max="15618" width="2.42578125" style="64" customWidth="1"/>
    <col min="15619" max="15682" width="1.5703125" style="64" customWidth="1"/>
    <col min="15683" max="15684" width="1.85546875" style="64" customWidth="1"/>
    <col min="15685" max="15685" width="2.42578125" style="64" customWidth="1"/>
    <col min="15686" max="15873" width="0" style="64" hidden="1"/>
    <col min="15874" max="15874" width="2.42578125" style="64" customWidth="1"/>
    <col min="15875" max="15938" width="1.5703125" style="64" customWidth="1"/>
    <col min="15939" max="15940" width="1.85546875" style="64" customWidth="1"/>
    <col min="15941" max="15941" width="2.42578125" style="64" customWidth="1"/>
    <col min="15942" max="16129" width="0" style="64" hidden="1"/>
    <col min="16130" max="16130" width="2.42578125" style="64" customWidth="1"/>
    <col min="16131" max="16194" width="1.5703125" style="64" customWidth="1"/>
    <col min="16195" max="16196" width="1.85546875" style="64" customWidth="1"/>
    <col min="16197" max="16197" width="2.42578125" style="64" customWidth="1"/>
    <col min="16198" max="16384" width="0" style="64" hidden="1"/>
  </cols>
  <sheetData>
    <row r="2" spans="1:69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</row>
    <row r="3" spans="1:69">
      <c r="A3" s="62"/>
      <c r="B3" s="63"/>
      <c r="BQ3" s="63"/>
    </row>
    <row r="4" spans="1:69">
      <c r="A4" s="62"/>
      <c r="B4" s="63"/>
      <c r="BQ4" s="63"/>
    </row>
    <row r="5" spans="1:69">
      <c r="A5" s="62"/>
      <c r="B5" s="63"/>
      <c r="BQ5" s="63"/>
    </row>
    <row r="6" spans="1:69">
      <c r="A6" s="62"/>
      <c r="B6" s="63"/>
      <c r="BQ6" s="63"/>
    </row>
    <row r="7" spans="1:69">
      <c r="A7" s="62"/>
      <c r="B7" s="63"/>
      <c r="BQ7" s="63"/>
    </row>
    <row r="8" spans="1:69">
      <c r="A8" s="62"/>
      <c r="B8" s="63"/>
      <c r="C8" s="65" t="s">
        <v>104</v>
      </c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3"/>
    </row>
    <row r="9" spans="1:69">
      <c r="A9" s="62"/>
      <c r="B9" s="63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3"/>
    </row>
    <row r="10" spans="1:69">
      <c r="A10" s="62"/>
      <c r="B10" s="63"/>
      <c r="BQ10" s="63"/>
    </row>
    <row r="11" spans="1:69">
      <c r="A11" s="62"/>
      <c r="B11" s="63"/>
      <c r="C11" s="65" t="s">
        <v>123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3"/>
    </row>
    <row r="12" spans="1:69">
      <c r="A12" s="62"/>
      <c r="B12" s="63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3"/>
    </row>
    <row r="13" spans="1:69" ht="12.75" customHeight="1">
      <c r="A13" s="62"/>
      <c r="B13" s="63"/>
      <c r="BQ13" s="63"/>
    </row>
    <row r="14" spans="1:69" ht="12.75" customHeight="1">
      <c r="A14" s="62"/>
      <c r="B14" s="63"/>
      <c r="BQ14" s="63"/>
    </row>
    <row r="15" spans="1:69">
      <c r="A15" s="62"/>
      <c r="B15" s="63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3"/>
    </row>
    <row r="16" spans="1:69">
      <c r="A16" s="62"/>
      <c r="B16" s="63"/>
      <c r="C16" s="62"/>
      <c r="D16" s="66" t="s">
        <v>105</v>
      </c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2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2"/>
      <c r="BP16" s="62"/>
      <c r="BQ16" s="63"/>
    </row>
    <row r="17" spans="1:69">
      <c r="A17" s="62"/>
      <c r="B17" s="63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3"/>
    </row>
    <row r="18" spans="1:69">
      <c r="A18" s="62"/>
      <c r="B18" s="63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3"/>
    </row>
    <row r="19" spans="1:69">
      <c r="A19" s="62"/>
      <c r="B19" s="63"/>
      <c r="C19" s="62"/>
      <c r="D19" s="62"/>
      <c r="E19" s="62"/>
      <c r="F19" s="62"/>
      <c r="G19" s="62"/>
      <c r="H19" s="62"/>
      <c r="I19" s="62"/>
      <c r="J19" s="62"/>
      <c r="K19" s="62"/>
      <c r="L19" s="68" t="s">
        <v>106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9" t="s">
        <v>107</v>
      </c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9" t="s">
        <v>108</v>
      </c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2"/>
      <c r="BI19" s="62"/>
      <c r="BJ19" s="62"/>
      <c r="BK19" s="62"/>
      <c r="BL19" s="62"/>
      <c r="BM19" s="62"/>
      <c r="BN19" s="62"/>
      <c r="BO19" s="62"/>
      <c r="BP19" s="62"/>
      <c r="BQ19" s="63"/>
    </row>
    <row r="20" spans="1:69">
      <c r="A20" s="62"/>
      <c r="B20" s="63"/>
      <c r="C20" s="62"/>
      <c r="D20" s="62"/>
      <c r="E20" s="62"/>
      <c r="F20" s="62"/>
      <c r="G20" s="62"/>
      <c r="H20" s="62"/>
      <c r="I20" s="62"/>
      <c r="J20" s="62"/>
      <c r="K20" s="62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1"/>
      <c r="AB20" s="72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1"/>
      <c r="AR20" s="72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62"/>
      <c r="BI20" s="62"/>
      <c r="BJ20" s="62"/>
      <c r="BK20" s="62"/>
      <c r="BL20" s="62"/>
      <c r="BM20" s="62"/>
      <c r="BN20" s="62"/>
      <c r="BO20" s="62"/>
      <c r="BP20" s="62"/>
      <c r="BQ20" s="63"/>
    </row>
    <row r="21" spans="1:69">
      <c r="A21" s="62"/>
      <c r="B21" s="63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3"/>
    </row>
    <row r="22" spans="1:69">
      <c r="A22" s="62"/>
      <c r="B22" s="63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3"/>
    </row>
    <row r="23" spans="1:69">
      <c r="A23" s="62"/>
      <c r="B23" s="63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3"/>
    </row>
    <row r="24" spans="1:69">
      <c r="A24" s="62"/>
      <c r="B24" s="63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3"/>
    </row>
    <row r="25" spans="1:69">
      <c r="A25" s="62"/>
      <c r="B25" s="63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3"/>
    </row>
    <row r="26" spans="1:69">
      <c r="A26" s="62"/>
      <c r="B26" s="63"/>
      <c r="C26" s="62"/>
      <c r="D26" s="62"/>
      <c r="E26" s="68" t="s">
        <v>109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K26" s="73" t="s">
        <v>110</v>
      </c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2"/>
      <c r="BP26" s="62"/>
      <c r="BQ26" s="63"/>
    </row>
    <row r="27" spans="1:69">
      <c r="A27" s="62"/>
      <c r="B27" s="63"/>
      <c r="C27" s="62"/>
      <c r="D27" s="62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2"/>
      <c r="BP27" s="62"/>
      <c r="BQ27" s="63"/>
    </row>
    <row r="28" spans="1:69">
      <c r="A28" s="62"/>
      <c r="B28" s="63"/>
      <c r="C28" s="62"/>
      <c r="D28" s="62"/>
      <c r="E28" s="74" t="s">
        <v>111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K28" s="75">
        <f>+'Cuadro Resumen'!D11</f>
        <v>0</v>
      </c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62"/>
      <c r="BP28" s="62"/>
      <c r="BQ28" s="63"/>
    </row>
    <row r="29" spans="1:69">
      <c r="A29" s="62"/>
      <c r="B29" s="63"/>
      <c r="C29" s="62"/>
      <c r="D29" s="62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62"/>
      <c r="BP29" s="62"/>
      <c r="BQ29" s="63"/>
    </row>
    <row r="30" spans="1:69" ht="12.75" customHeight="1">
      <c r="A30" s="62"/>
      <c r="B30" s="63"/>
      <c r="C30" s="62"/>
      <c r="D30" s="62"/>
      <c r="E30" s="74" t="s">
        <v>112</v>
      </c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K30" s="75">
        <f>+'Cuadro Resumen'!E11</f>
        <v>0</v>
      </c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62"/>
      <c r="BP30" s="62"/>
      <c r="BQ30" s="63"/>
    </row>
    <row r="31" spans="1:69" ht="12.75" customHeight="1">
      <c r="A31" s="62"/>
      <c r="B31" s="63"/>
      <c r="C31" s="62"/>
      <c r="D31" s="62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62"/>
      <c r="BP31" s="62"/>
      <c r="BQ31" s="63"/>
    </row>
    <row r="32" spans="1:69">
      <c r="A32" s="62"/>
      <c r="B32" s="63"/>
      <c r="C32" s="62"/>
      <c r="D32" s="62"/>
      <c r="E32" s="74" t="s">
        <v>113</v>
      </c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K32" s="75">
        <f>+AK30+AK28</f>
        <v>0</v>
      </c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62"/>
      <c r="BP32" s="62"/>
      <c r="BQ32" s="63"/>
    </row>
    <row r="33" spans="1:69">
      <c r="A33" s="62"/>
      <c r="B33" s="63"/>
      <c r="C33" s="62"/>
      <c r="D33" s="62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62"/>
      <c r="BP33" s="62"/>
      <c r="BQ33" s="63"/>
    </row>
    <row r="34" spans="1:69">
      <c r="A34" s="62"/>
      <c r="B34" s="63"/>
      <c r="C34" s="62"/>
      <c r="D34" s="62"/>
      <c r="E34" s="74" t="s">
        <v>114</v>
      </c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6">
        <v>0.22</v>
      </c>
      <c r="AE34" s="76"/>
      <c r="AF34" s="76"/>
      <c r="AG34" s="76"/>
      <c r="AH34" s="76"/>
      <c r="AI34" s="76"/>
      <c r="AJ34" s="76"/>
      <c r="AK34" s="75">
        <f>ROUND(AK32*AD34,2)</f>
        <v>0</v>
      </c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62"/>
      <c r="BP34" s="62"/>
      <c r="BQ34" s="63"/>
    </row>
    <row r="35" spans="1:69">
      <c r="A35" s="62"/>
      <c r="B35" s="63"/>
      <c r="C35" s="62"/>
      <c r="D35" s="62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6"/>
      <c r="AE35" s="76"/>
      <c r="AF35" s="76"/>
      <c r="AG35" s="76"/>
      <c r="AH35" s="76"/>
      <c r="AI35" s="76"/>
      <c r="AJ35" s="76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62"/>
      <c r="BP35" s="62"/>
      <c r="BQ35" s="63"/>
    </row>
    <row r="36" spans="1:69">
      <c r="A36" s="62"/>
      <c r="B36" s="63"/>
      <c r="C36" s="62"/>
      <c r="D36" s="62"/>
      <c r="E36" s="77" t="s">
        <v>115</v>
      </c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8"/>
      <c r="AE36" s="78"/>
      <c r="AF36" s="78"/>
      <c r="AG36" s="78"/>
      <c r="AH36" s="78"/>
      <c r="AI36" s="78"/>
      <c r="AJ36" s="78"/>
      <c r="AK36" s="79">
        <f>+AK34+AK32</f>
        <v>0</v>
      </c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62"/>
      <c r="BP36" s="62"/>
      <c r="BQ36" s="63"/>
    </row>
    <row r="37" spans="1:69">
      <c r="A37" s="62"/>
      <c r="B37" s="63"/>
      <c r="C37" s="62"/>
      <c r="D37" s="62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8"/>
      <c r="AE37" s="78"/>
      <c r="AF37" s="78"/>
      <c r="AG37" s="78"/>
      <c r="AH37" s="78"/>
      <c r="AI37" s="78"/>
      <c r="AJ37" s="78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62"/>
      <c r="BP37" s="62"/>
      <c r="BQ37" s="63"/>
    </row>
    <row r="38" spans="1:69">
      <c r="A38" s="62"/>
      <c r="B38" s="63"/>
      <c r="C38" s="62"/>
      <c r="D38" s="62"/>
      <c r="E38" s="74" t="s">
        <v>116</v>
      </c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K38" s="75">
        <f>+SUM('OBRAS SEMAFOROS'!I9:I41)</f>
        <v>0</v>
      </c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62"/>
      <c r="BP38" s="62"/>
      <c r="BQ38" s="63"/>
    </row>
    <row r="39" spans="1:69">
      <c r="A39" s="62"/>
      <c r="B39" s="63"/>
      <c r="C39" s="62"/>
      <c r="D39" s="62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62"/>
      <c r="BP39" s="62"/>
      <c r="BQ39" s="63"/>
    </row>
    <row r="40" spans="1:69" ht="12.75" customHeight="1">
      <c r="A40" s="62"/>
      <c r="B40" s="63"/>
      <c r="C40" s="62"/>
      <c r="D40" s="62"/>
      <c r="E40" s="74" t="s">
        <v>117</v>
      </c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K40" s="75">
        <f>+AK38*'OBRAS SEMAFOROS'!C46</f>
        <v>0</v>
      </c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62"/>
      <c r="BP40" s="62"/>
      <c r="BQ40" s="63"/>
    </row>
    <row r="41" spans="1:69" ht="12.75" customHeight="1">
      <c r="A41" s="62"/>
      <c r="B41" s="63"/>
      <c r="C41" s="62"/>
      <c r="D41" s="62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62"/>
      <c r="BP41" s="62"/>
      <c r="BQ41" s="63"/>
    </row>
    <row r="42" spans="1:69" ht="12.75" customHeight="1">
      <c r="A42" s="62"/>
      <c r="B42" s="63"/>
      <c r="C42" s="62"/>
      <c r="D42" s="62"/>
      <c r="E42" s="77" t="s">
        <v>118</v>
      </c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68">
        <v>0.71799999999999997</v>
      </c>
      <c r="AE42" s="68"/>
      <c r="AF42" s="68"/>
      <c r="AG42" s="68"/>
      <c r="AH42" s="68"/>
      <c r="AI42" s="68"/>
      <c r="AJ42" s="68"/>
      <c r="AK42" s="79">
        <f>+ROUND((AK38+AK40)*AD42,2)</f>
        <v>0</v>
      </c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62"/>
      <c r="BP42" s="62"/>
      <c r="BQ42" s="63"/>
    </row>
    <row r="43" spans="1:69" ht="12.75" customHeight="1">
      <c r="A43" s="62"/>
      <c r="B43" s="63"/>
      <c r="C43" s="62"/>
      <c r="D43" s="62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68"/>
      <c r="AE43" s="68"/>
      <c r="AF43" s="68"/>
      <c r="AG43" s="68"/>
      <c r="AH43" s="68"/>
      <c r="AI43" s="68"/>
      <c r="AJ43" s="68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62"/>
      <c r="BP43" s="62"/>
      <c r="BQ43" s="63"/>
    </row>
    <row r="44" spans="1:69" ht="12.75" customHeight="1">
      <c r="A44" s="62"/>
      <c r="B44" s="63"/>
      <c r="C44" s="62"/>
      <c r="D44" s="62"/>
      <c r="E44" s="80" t="s">
        <v>119</v>
      </c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1"/>
      <c r="AE44" s="81"/>
      <c r="AF44" s="81"/>
      <c r="AG44" s="81"/>
      <c r="AH44" s="81"/>
      <c r="AI44" s="81"/>
      <c r="AJ44" s="81"/>
      <c r="AK44" s="82">
        <f>+AK42+AK36</f>
        <v>0</v>
      </c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2"/>
      <c r="BC44" s="82"/>
      <c r="BD44" s="82"/>
      <c r="BE44" s="82"/>
      <c r="BF44" s="82"/>
      <c r="BG44" s="82"/>
      <c r="BH44" s="82"/>
      <c r="BI44" s="82"/>
      <c r="BJ44" s="82"/>
      <c r="BK44" s="82"/>
      <c r="BL44" s="82"/>
      <c r="BM44" s="82"/>
      <c r="BN44" s="82"/>
      <c r="BO44" s="62"/>
      <c r="BP44" s="62"/>
      <c r="BQ44" s="63"/>
    </row>
    <row r="45" spans="1:69" ht="12.75" customHeight="1">
      <c r="A45" s="62"/>
      <c r="B45" s="63"/>
      <c r="C45" s="62"/>
      <c r="D45" s="62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4"/>
      <c r="AE45" s="84"/>
      <c r="AF45" s="84"/>
      <c r="AG45" s="84"/>
      <c r="AH45" s="84"/>
      <c r="AI45" s="84"/>
      <c r="AJ45" s="84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  <c r="BM45" s="85"/>
      <c r="BN45" s="85"/>
      <c r="BO45" s="62"/>
      <c r="BP45" s="62"/>
      <c r="BQ45" s="63"/>
    </row>
    <row r="46" spans="1:69">
      <c r="A46" s="62"/>
      <c r="B46" s="63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3"/>
    </row>
    <row r="47" spans="1:69">
      <c r="A47" s="62"/>
      <c r="B47" s="63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3"/>
    </row>
    <row r="48" spans="1:69">
      <c r="A48" s="62"/>
      <c r="B48" s="63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3"/>
    </row>
    <row r="49" spans="1:69">
      <c r="A49" s="62"/>
      <c r="B49" s="63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3"/>
    </row>
    <row r="50" spans="1:69">
      <c r="A50" s="62"/>
      <c r="B50" s="63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3"/>
    </row>
    <row r="51" spans="1:69">
      <c r="A51" s="62"/>
      <c r="B51" s="63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3"/>
    </row>
    <row r="52" spans="1:69">
      <c r="A52" s="62"/>
      <c r="B52" s="63"/>
      <c r="C52" s="62"/>
      <c r="D52" s="62"/>
      <c r="E52" s="62"/>
      <c r="F52" s="62"/>
      <c r="G52" s="62"/>
      <c r="H52" s="86" t="s">
        <v>120</v>
      </c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62"/>
      <c r="AG52" s="62"/>
      <c r="AH52" s="62"/>
      <c r="AI52" s="62"/>
      <c r="AJ52" s="62"/>
      <c r="AK52" s="62"/>
      <c r="AL52" s="62"/>
      <c r="AM52" s="87"/>
      <c r="AN52" s="86" t="s">
        <v>121</v>
      </c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62"/>
      <c r="BM52" s="87"/>
      <c r="BN52" s="62"/>
      <c r="BO52" s="62"/>
      <c r="BP52" s="62"/>
      <c r="BQ52" s="63"/>
    </row>
    <row r="53" spans="1:69">
      <c r="A53" s="62"/>
      <c r="B53" s="63"/>
      <c r="C53" s="62"/>
      <c r="D53" s="62"/>
      <c r="E53" s="62"/>
      <c r="F53" s="62"/>
      <c r="G53" s="62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62"/>
      <c r="AG53" s="62"/>
      <c r="AH53" s="62"/>
      <c r="AI53" s="62"/>
      <c r="AJ53" s="62"/>
      <c r="AK53" s="62"/>
      <c r="AL53" s="62"/>
      <c r="AM53" s="62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62"/>
      <c r="BM53" s="87"/>
      <c r="BN53" s="62"/>
      <c r="BO53" s="62"/>
      <c r="BP53" s="62"/>
      <c r="BQ53" s="63"/>
    </row>
    <row r="54" spans="1:69">
      <c r="A54" s="62"/>
      <c r="B54" s="63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3"/>
    </row>
    <row r="55" spans="1:69">
      <c r="A55" s="62"/>
      <c r="B55" s="63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3"/>
    </row>
    <row r="56" spans="1:69">
      <c r="A56" s="62"/>
      <c r="B56" s="63"/>
      <c r="C56" s="89" t="s">
        <v>122</v>
      </c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89"/>
      <c r="BP56" s="89"/>
      <c r="BQ56" s="63"/>
    </row>
    <row r="57" spans="1:69">
      <c r="A57" s="62"/>
      <c r="B57" s="63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3"/>
    </row>
    <row r="58" spans="1:69">
      <c r="A58" s="62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63"/>
      <c r="AS58" s="63"/>
      <c r="AT58" s="63"/>
      <c r="AU58" s="63"/>
      <c r="AV58" s="63"/>
      <c r="AW58" s="63"/>
      <c r="AX58" s="63"/>
      <c r="AY58" s="63"/>
      <c r="AZ58" s="63"/>
      <c r="BA58" s="63"/>
      <c r="BB58" s="63"/>
      <c r="BC58" s="63"/>
      <c r="BD58" s="63"/>
      <c r="BE58" s="63"/>
      <c r="BF58" s="63"/>
      <c r="BG58" s="63"/>
      <c r="BH58" s="63"/>
      <c r="BI58" s="63"/>
      <c r="BJ58" s="63"/>
      <c r="BK58" s="63"/>
      <c r="BL58" s="63"/>
      <c r="BM58" s="63"/>
      <c r="BN58" s="63"/>
      <c r="BO58" s="63"/>
      <c r="BP58" s="63"/>
      <c r="BQ58" s="63"/>
    </row>
    <row r="59" spans="1:69" hidden="1">
      <c r="A59" s="62"/>
    </row>
    <row r="60" spans="1:69" hidden="1">
      <c r="A60" s="62"/>
    </row>
    <row r="61" spans="1:69" hidden="1">
      <c r="A61" s="62"/>
    </row>
    <row r="62" spans="1:69" hidden="1">
      <c r="A62" s="62"/>
    </row>
    <row r="63" spans="1:69" hidden="1">
      <c r="A63" s="62"/>
    </row>
    <row r="64" spans="1:69" hidden="1">
      <c r="A64" s="62"/>
    </row>
    <row r="65" spans="1:1" hidden="1">
      <c r="A65" s="62"/>
    </row>
    <row r="66" spans="1:1" hidden="1">
      <c r="A66" s="62"/>
    </row>
    <row r="67" spans="1:1" hidden="1">
      <c r="A67" s="62"/>
    </row>
    <row r="68" spans="1:1" hidden="1">
      <c r="A68" s="62"/>
    </row>
    <row r="69" spans="1:1"/>
    <row r="70" spans="1:1"/>
    <row r="71" spans="1:1"/>
    <row r="72" spans="1:1"/>
    <row r="73" spans="1:1"/>
  </sheetData>
  <sheetProtection algorithmName="SHA-512" hashValue="tuZWI3bVBS/saCq/5lsX2gGC9AFsRcRKCn3155w5NxWa6KsgmMtTEDtlbEcYKqlGXTBQq24b0D7A/yMuDKmyaw==" saltValue="4CcAExNBurTysH3NOGYTkQ==" spinCount="100000" sheet="1" objects="1" scenarios="1"/>
  <mergeCells count="35">
    <mergeCell ref="C56:BP56"/>
    <mergeCell ref="E42:AC43"/>
    <mergeCell ref="AD42:AJ43"/>
    <mergeCell ref="AK42:BN43"/>
    <mergeCell ref="E44:AC45"/>
    <mergeCell ref="AK44:BN45"/>
    <mergeCell ref="H52:AE53"/>
    <mergeCell ref="AN52:BK53"/>
    <mergeCell ref="E36:AC37"/>
    <mergeCell ref="AK36:BN37"/>
    <mergeCell ref="E38:AC39"/>
    <mergeCell ref="AK38:BN39"/>
    <mergeCell ref="E40:AC41"/>
    <mergeCell ref="AK40:BN41"/>
    <mergeCell ref="E30:AC31"/>
    <mergeCell ref="AK30:BN31"/>
    <mergeCell ref="E32:AC33"/>
    <mergeCell ref="AK32:BN33"/>
    <mergeCell ref="E34:AC35"/>
    <mergeCell ref="AD34:AJ35"/>
    <mergeCell ref="AK34:BN35"/>
    <mergeCell ref="L20:AA20"/>
    <mergeCell ref="AB20:AQ20"/>
    <mergeCell ref="AR20:BG20"/>
    <mergeCell ref="E26:AC27"/>
    <mergeCell ref="AK26:BN27"/>
    <mergeCell ref="E28:AC29"/>
    <mergeCell ref="AK28:BN29"/>
    <mergeCell ref="C8:BP9"/>
    <mergeCell ref="C11:BP12"/>
    <mergeCell ref="D16:S16"/>
    <mergeCell ref="U16:BN16"/>
    <mergeCell ref="L19:AA19"/>
    <mergeCell ref="AB19:AQ19"/>
    <mergeCell ref="AR19:BG1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11"/>
  <sheetViews>
    <sheetView showGridLines="0" zoomScale="90" zoomScaleNormal="90" zoomScaleSheetLayoutView="72" workbookViewId="0">
      <selection activeCell="D19" sqref="D19"/>
    </sheetView>
  </sheetViews>
  <sheetFormatPr baseColWidth="10" defaultColWidth="10.140625" defaultRowHeight="15"/>
  <cols>
    <col min="1" max="1" width="6.42578125" style="5" customWidth="1"/>
    <col min="2" max="2" width="34.42578125" style="6" customWidth="1"/>
    <col min="3" max="3" width="11.7109375" style="7" customWidth="1"/>
    <col min="4" max="4" width="17.7109375" style="6" customWidth="1"/>
    <col min="5" max="5" width="20.140625" style="6" customWidth="1"/>
    <col min="6" max="6" width="17.7109375" style="8" customWidth="1"/>
    <col min="7" max="7" width="17.7109375" style="7" customWidth="1"/>
    <col min="8" max="8" width="17.7109375" style="8" customWidth="1"/>
    <col min="9" max="239" width="11.42578125" style="6" customWidth="1"/>
    <col min="240" max="16384" width="10.140625" style="9"/>
  </cols>
  <sheetData>
    <row r="1" spans="1:244" ht="14.45" customHeight="1">
      <c r="A1" s="53" t="s">
        <v>0</v>
      </c>
      <c r="B1" s="53"/>
      <c r="C1" s="53"/>
      <c r="D1" s="53"/>
      <c r="E1" s="53"/>
      <c r="F1" s="53"/>
      <c r="G1" s="54"/>
      <c r="H1" s="54"/>
    </row>
    <row r="2" spans="1:244" ht="33.6" customHeight="1">
      <c r="A2" s="53"/>
      <c r="B2" s="53"/>
      <c r="C2" s="53"/>
      <c r="D2" s="53"/>
      <c r="E2" s="53"/>
      <c r="F2" s="53"/>
      <c r="G2" s="54"/>
      <c r="H2" s="54"/>
    </row>
    <row r="3" spans="1:244" ht="19.149999999999999" customHeight="1">
      <c r="A3" s="55" t="s">
        <v>1</v>
      </c>
      <c r="B3" s="55"/>
      <c r="C3" s="55" t="s">
        <v>2</v>
      </c>
      <c r="D3" s="55"/>
      <c r="E3" s="56" t="s">
        <v>3</v>
      </c>
      <c r="F3" s="56"/>
      <c r="G3" s="54"/>
      <c r="H3" s="54"/>
    </row>
    <row r="4" spans="1:244" ht="14.45" customHeight="1">
      <c r="A4" s="1"/>
      <c r="B4" s="2"/>
      <c r="C4" s="3"/>
      <c r="D4" s="4"/>
      <c r="E4" s="35"/>
    </row>
    <row r="5" spans="1:244" ht="22.9" customHeight="1">
      <c r="A5" s="51" t="s">
        <v>124</v>
      </c>
      <c r="B5" s="51"/>
      <c r="C5" s="51"/>
      <c r="D5" s="51"/>
      <c r="E5" s="51"/>
      <c r="F5" s="51"/>
      <c r="G5" s="51"/>
      <c r="H5" s="51"/>
    </row>
    <row r="6" spans="1:244" ht="8.4499999999999993" customHeight="1"/>
    <row r="7" spans="1:244" ht="19.149999999999999" customHeight="1">
      <c r="A7" s="52" t="s">
        <v>4</v>
      </c>
      <c r="B7" s="52"/>
      <c r="C7" s="52"/>
      <c r="D7" s="52"/>
      <c r="E7" s="52"/>
      <c r="F7" s="52"/>
      <c r="G7" s="52"/>
      <c r="H7" s="52"/>
    </row>
    <row r="8" spans="1:244" s="6" customFormat="1" ht="48" customHeight="1">
      <c r="A8" s="15"/>
      <c r="B8" s="17" t="s">
        <v>5</v>
      </c>
      <c r="C8" s="17" t="s">
        <v>6</v>
      </c>
      <c r="D8" s="36" t="s">
        <v>7</v>
      </c>
      <c r="E8" s="36" t="s">
        <v>8</v>
      </c>
      <c r="F8" s="36" t="s">
        <v>9</v>
      </c>
      <c r="G8" s="36" t="s">
        <v>10</v>
      </c>
      <c r="H8" s="36" t="s">
        <v>11</v>
      </c>
    </row>
    <row r="9" spans="1:244" s="11" customFormat="1" ht="28.35" customHeight="1">
      <c r="A9" s="37">
        <v>1</v>
      </c>
      <c r="B9" s="48" t="s">
        <v>12</v>
      </c>
      <c r="C9" s="38" t="s">
        <v>13</v>
      </c>
      <c r="D9" s="13">
        <f>+'OBRAS SEMAFOROS'!K44</f>
        <v>0</v>
      </c>
      <c r="E9" s="18">
        <f>+'OBRAS SEMAFOROS'!K45</f>
        <v>0</v>
      </c>
      <c r="F9" s="13">
        <f t="shared" ref="F9" si="0">+(D9+E9)*0.22</f>
        <v>0</v>
      </c>
      <c r="G9" s="13">
        <f>+'OBRAS SEMAFOROS'!K48</f>
        <v>0</v>
      </c>
      <c r="H9" s="45">
        <f t="shared" ref="H9" si="1">+SUM(D9:G9)</f>
        <v>0</v>
      </c>
      <c r="I9" s="49" t="e">
        <f>+H9/$H$11</f>
        <v>#DIV/0!</v>
      </c>
      <c r="IF9" s="12"/>
      <c r="IG9" s="12"/>
      <c r="IH9" s="12"/>
      <c r="II9" s="12"/>
      <c r="IJ9" s="12"/>
    </row>
    <row r="10" spans="1:244">
      <c r="A10" s="21"/>
      <c r="B10" s="22"/>
      <c r="C10" s="23"/>
      <c r="D10" s="24"/>
      <c r="E10" s="23"/>
      <c r="F10" s="26"/>
      <c r="G10" s="32"/>
      <c r="H10" s="26"/>
    </row>
    <row r="11" spans="1:244" s="40" customFormat="1" ht="21" customHeight="1">
      <c r="A11" s="50" t="s">
        <v>14</v>
      </c>
      <c r="B11" s="50"/>
      <c r="C11" s="43" t="s">
        <v>13</v>
      </c>
      <c r="D11" s="44">
        <f>SUM(D9:D10)</f>
        <v>0</v>
      </c>
      <c r="E11" s="44">
        <f>SUM(E9:E10)</f>
        <v>0</v>
      </c>
      <c r="F11" s="44">
        <f>SUM(F9:F10)</f>
        <v>0</v>
      </c>
      <c r="G11" s="46">
        <f>SUM(G9:G10)</f>
        <v>0</v>
      </c>
      <c r="H11" s="47">
        <f>SUM(H9:H10)</f>
        <v>0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39"/>
      <c r="FG11" s="39"/>
      <c r="FH11" s="39"/>
      <c r="FI11" s="39"/>
      <c r="FJ11" s="39"/>
      <c r="FK11" s="39"/>
      <c r="FL11" s="39"/>
      <c r="FM11" s="39"/>
      <c r="FN11" s="39"/>
      <c r="FO11" s="39"/>
      <c r="FP11" s="39"/>
      <c r="FQ11" s="39"/>
      <c r="FR11" s="39"/>
      <c r="FS11" s="39"/>
      <c r="FT11" s="39"/>
      <c r="FU11" s="39"/>
      <c r="FV11" s="39"/>
      <c r="FW11" s="39"/>
      <c r="FX11" s="39"/>
      <c r="FY11" s="39"/>
      <c r="FZ11" s="39"/>
      <c r="GA11" s="39"/>
      <c r="GB11" s="39"/>
      <c r="GC11" s="39"/>
      <c r="GD11" s="39"/>
      <c r="GE11" s="39"/>
      <c r="GF11" s="39"/>
      <c r="GG11" s="39"/>
      <c r="GH11" s="39"/>
      <c r="GI11" s="39"/>
      <c r="GJ11" s="39"/>
      <c r="GK11" s="39"/>
      <c r="GL11" s="39"/>
      <c r="GM11" s="39"/>
      <c r="GN11" s="39"/>
      <c r="GO11" s="39"/>
      <c r="GP11" s="39"/>
      <c r="GQ11" s="39"/>
      <c r="GR11" s="39"/>
      <c r="GS11" s="39"/>
      <c r="GT11" s="39"/>
      <c r="GU11" s="39"/>
      <c r="GV11" s="39"/>
      <c r="GW11" s="39"/>
      <c r="GX11" s="39"/>
      <c r="GY11" s="39"/>
      <c r="GZ11" s="39"/>
      <c r="HA11" s="39"/>
      <c r="HB11" s="39"/>
      <c r="HC11" s="39"/>
      <c r="HD11" s="39"/>
      <c r="HE11" s="39"/>
      <c r="HF11" s="39"/>
      <c r="HG11" s="39"/>
      <c r="HH11" s="39"/>
      <c r="HI11" s="39"/>
      <c r="HJ11" s="39"/>
      <c r="HK11" s="39"/>
      <c r="HL11" s="39"/>
      <c r="HM11" s="39"/>
      <c r="HN11" s="39"/>
      <c r="HO11" s="39"/>
      <c r="HP11" s="39"/>
      <c r="HQ11" s="39"/>
      <c r="HR11" s="39"/>
      <c r="HS11" s="39"/>
      <c r="HT11" s="39"/>
      <c r="HU11" s="39"/>
      <c r="HV11" s="39"/>
      <c r="HW11" s="39"/>
      <c r="HX11" s="39"/>
      <c r="HY11" s="39"/>
      <c r="HZ11" s="39"/>
      <c r="IA11" s="39"/>
      <c r="IB11" s="39"/>
      <c r="IC11" s="39"/>
      <c r="ID11" s="39"/>
      <c r="IE11" s="39"/>
    </row>
  </sheetData>
  <sheetProtection algorithmName="SHA-512" hashValue="1mf9zOfUXjX8e1kc3tJRjdoQJu4dRi+GAfCophnBkMaDGlIv9Q4qr8hIL3JoTwk2Oh9hDZzH8DG7yGAJGVzpOw==" saltValue="DOzzI2qu/M+VTa/ohdZ2rA==" spinCount="100000" sheet="1" selectLockedCells="1" selectUnlockedCells="1"/>
  <mergeCells count="8">
    <mergeCell ref="A11:B11"/>
    <mergeCell ref="A5:H5"/>
    <mergeCell ref="A7:H7"/>
    <mergeCell ref="A1:F2"/>
    <mergeCell ref="G1:H3"/>
    <mergeCell ref="A3:B3"/>
    <mergeCell ref="C3:D3"/>
    <mergeCell ref="E3:F3"/>
  </mergeCells>
  <pageMargins left="0.39370078740157483" right="0.39370078740157483" top="0.39370078740157483" bottom="0.39370078740157483" header="0.51181102362204722" footer="0.51181102362204722"/>
  <pageSetup paperSize="9" scale="95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50"/>
  <sheetViews>
    <sheetView showGridLines="0" workbookViewId="0">
      <selection activeCell="D13" sqref="D13"/>
    </sheetView>
  </sheetViews>
  <sheetFormatPr baseColWidth="10" defaultColWidth="11.42578125" defaultRowHeight="12.75"/>
  <cols>
    <col min="1" max="1" width="8" customWidth="1"/>
    <col min="2" max="2" width="37.5703125" customWidth="1"/>
  </cols>
  <sheetData>
    <row r="1" spans="1:11">
      <c r="A1" s="58" t="str">
        <f>+'Cuadro Resumen'!A1:F2</f>
        <v>PROYECTO: OBRAS PARA SEMÁFOROS</v>
      </c>
      <c r="B1" s="58"/>
      <c r="C1" s="58"/>
      <c r="D1" s="58"/>
      <c r="E1" s="58"/>
      <c r="F1" s="58"/>
      <c r="G1" s="58"/>
      <c r="H1" s="59"/>
      <c r="I1" s="54"/>
      <c r="J1" s="54"/>
      <c r="K1" s="54"/>
    </row>
    <row r="2" spans="1:11" ht="34.5" customHeight="1">
      <c r="A2" s="58"/>
      <c r="B2" s="58"/>
      <c r="C2" s="58"/>
      <c r="D2" s="58"/>
      <c r="E2" s="58"/>
      <c r="F2" s="58"/>
      <c r="G2" s="58"/>
      <c r="H2" s="59"/>
      <c r="I2" s="54"/>
      <c r="J2" s="54"/>
      <c r="K2" s="54"/>
    </row>
    <row r="3" spans="1:11" ht="22.5" customHeight="1">
      <c r="A3" s="55" t="str">
        <f>+'Cuadro Resumen'!A3:B3</f>
        <v>Código:MSA-MOV 005-GEP-RUB-001</v>
      </c>
      <c r="B3" s="55"/>
      <c r="C3" s="55" t="str">
        <f>+'Cuadro Resumen'!C3:D3</f>
        <v xml:space="preserve">  Revisión: 1</v>
      </c>
      <c r="D3" s="55"/>
      <c r="E3" s="56" t="str">
        <f>+'Cuadro Resumen'!E3:F3</f>
        <v>Fecha: Ene 23</v>
      </c>
      <c r="F3" s="56"/>
      <c r="G3" s="56"/>
      <c r="H3" s="59"/>
      <c r="I3" s="54"/>
      <c r="J3" s="54"/>
      <c r="K3" s="54"/>
    </row>
    <row r="4" spans="1:11" ht="15.75">
      <c r="A4" s="1"/>
      <c r="B4" s="2"/>
      <c r="C4" s="3"/>
      <c r="D4" s="4"/>
      <c r="E4" s="57"/>
      <c r="F4" s="57"/>
      <c r="G4" s="8"/>
      <c r="H4" s="7"/>
      <c r="I4" s="7"/>
      <c r="J4" s="7"/>
      <c r="K4" s="8"/>
    </row>
    <row r="5" spans="1:11" ht="23.25">
      <c r="A5" s="51" t="s">
        <v>124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ht="15">
      <c r="A6" s="5"/>
      <c r="B6" s="6"/>
      <c r="C6" s="7"/>
      <c r="D6" s="6"/>
      <c r="E6" s="6"/>
      <c r="F6" s="7"/>
      <c r="G6" s="8"/>
      <c r="H6" s="7"/>
      <c r="I6" s="7"/>
      <c r="J6" s="7"/>
      <c r="K6" s="8"/>
    </row>
    <row r="7" spans="1:11" ht="17.25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52"/>
      <c r="K7" s="52"/>
    </row>
    <row r="8" spans="1:11" ht="15">
      <c r="A8" s="15" t="s">
        <v>16</v>
      </c>
      <c r="B8" s="16" t="s">
        <v>17</v>
      </c>
      <c r="C8" s="17" t="s">
        <v>18</v>
      </c>
      <c r="D8" s="17" t="s">
        <v>19</v>
      </c>
      <c r="E8" s="17" t="s">
        <v>20</v>
      </c>
      <c r="F8" s="60" t="s">
        <v>21</v>
      </c>
      <c r="G8" s="60"/>
      <c r="H8" s="61" t="s">
        <v>22</v>
      </c>
      <c r="I8" s="61"/>
      <c r="J8" s="61" t="s">
        <v>23</v>
      </c>
      <c r="K8" s="61"/>
    </row>
    <row r="9" spans="1:11" ht="25.5">
      <c r="A9" s="30" t="s">
        <v>24</v>
      </c>
      <c r="B9" s="10" t="s">
        <v>25</v>
      </c>
      <c r="C9" s="13">
        <v>70</v>
      </c>
      <c r="D9" s="13" t="s">
        <v>26</v>
      </c>
      <c r="E9" s="90"/>
      <c r="F9" s="19" t="s">
        <v>13</v>
      </c>
      <c r="G9" s="91"/>
      <c r="H9" s="20" t="s">
        <v>13</v>
      </c>
      <c r="I9" s="13">
        <f t="shared" ref="I9:I40" si="0">K9*E9</f>
        <v>0</v>
      </c>
      <c r="J9" s="20" t="s">
        <v>13</v>
      </c>
      <c r="K9" s="13">
        <f>+C9*G9</f>
        <v>0</v>
      </c>
    </row>
    <row r="10" spans="1:11">
      <c r="A10" s="30" t="s">
        <v>27</v>
      </c>
      <c r="B10" s="10" t="s">
        <v>28</v>
      </c>
      <c r="C10" s="13">
        <v>20</v>
      </c>
      <c r="D10" s="13" t="s">
        <v>26</v>
      </c>
      <c r="E10" s="90"/>
      <c r="F10" s="19" t="s">
        <v>13</v>
      </c>
      <c r="G10" s="91"/>
      <c r="H10" s="20" t="s">
        <v>13</v>
      </c>
      <c r="I10" s="13">
        <f t="shared" si="0"/>
        <v>0</v>
      </c>
      <c r="J10" s="20" t="s">
        <v>13</v>
      </c>
      <c r="K10" s="13">
        <f t="shared" ref="K10:K40" si="1">+C10*G10</f>
        <v>0</v>
      </c>
    </row>
    <row r="11" spans="1:11">
      <c r="A11" s="30" t="s">
        <v>29</v>
      </c>
      <c r="B11" s="10" t="s">
        <v>30</v>
      </c>
      <c r="C11" s="13">
        <v>28</v>
      </c>
      <c r="D11" s="13" t="s">
        <v>31</v>
      </c>
      <c r="E11" s="90"/>
      <c r="F11" s="19" t="s">
        <v>13</v>
      </c>
      <c r="G11" s="91"/>
      <c r="H11" s="20" t="s">
        <v>13</v>
      </c>
      <c r="I11" s="13">
        <f t="shared" si="0"/>
        <v>0</v>
      </c>
      <c r="J11" s="20" t="s">
        <v>13</v>
      </c>
      <c r="K11" s="13">
        <f t="shared" si="1"/>
        <v>0</v>
      </c>
    </row>
    <row r="12" spans="1:11">
      <c r="A12" s="30" t="s">
        <v>32</v>
      </c>
      <c r="B12" s="10" t="s">
        <v>33</v>
      </c>
      <c r="C12" s="13">
        <v>8</v>
      </c>
      <c r="D12" s="13" t="s">
        <v>31</v>
      </c>
      <c r="E12" s="90"/>
      <c r="F12" s="19" t="s">
        <v>13</v>
      </c>
      <c r="G12" s="91"/>
      <c r="H12" s="20" t="s">
        <v>13</v>
      </c>
      <c r="I12" s="13">
        <f t="shared" si="0"/>
        <v>0</v>
      </c>
      <c r="J12" s="20" t="s">
        <v>13</v>
      </c>
      <c r="K12" s="13">
        <f t="shared" si="1"/>
        <v>0</v>
      </c>
    </row>
    <row r="13" spans="1:11" ht="25.5">
      <c r="A13" s="30" t="s">
        <v>34</v>
      </c>
      <c r="B13" s="10" t="s">
        <v>35</v>
      </c>
      <c r="C13" s="13">
        <v>1400</v>
      </c>
      <c r="D13" s="13" t="s">
        <v>26</v>
      </c>
      <c r="E13" s="90"/>
      <c r="F13" s="19" t="s">
        <v>13</v>
      </c>
      <c r="G13" s="91"/>
      <c r="H13" s="20" t="s">
        <v>13</v>
      </c>
      <c r="I13" s="13">
        <f t="shared" si="0"/>
        <v>0</v>
      </c>
      <c r="J13" s="20" t="s">
        <v>13</v>
      </c>
      <c r="K13" s="13">
        <f t="shared" si="1"/>
        <v>0</v>
      </c>
    </row>
    <row r="14" spans="1:11">
      <c r="A14" s="30" t="s">
        <v>36</v>
      </c>
      <c r="B14" s="10" t="s">
        <v>37</v>
      </c>
      <c r="C14" s="13">
        <v>3200</v>
      </c>
      <c r="D14" s="13" t="s">
        <v>26</v>
      </c>
      <c r="E14" s="90"/>
      <c r="F14" s="19" t="s">
        <v>13</v>
      </c>
      <c r="G14" s="91"/>
      <c r="H14" s="20" t="s">
        <v>13</v>
      </c>
      <c r="I14" s="13">
        <f t="shared" si="0"/>
        <v>0</v>
      </c>
      <c r="J14" s="20" t="s">
        <v>13</v>
      </c>
      <c r="K14" s="13">
        <f t="shared" si="1"/>
        <v>0</v>
      </c>
    </row>
    <row r="15" spans="1:11">
      <c r="A15" s="30" t="s">
        <v>38</v>
      </c>
      <c r="B15" s="10" t="s">
        <v>39</v>
      </c>
      <c r="C15" s="13">
        <v>60</v>
      </c>
      <c r="D15" s="13" t="s">
        <v>31</v>
      </c>
      <c r="E15" s="90"/>
      <c r="F15" s="19" t="s">
        <v>13</v>
      </c>
      <c r="G15" s="91"/>
      <c r="H15" s="20" t="s">
        <v>13</v>
      </c>
      <c r="I15" s="13">
        <f t="shared" si="0"/>
        <v>0</v>
      </c>
      <c r="J15" s="20" t="s">
        <v>13</v>
      </c>
      <c r="K15" s="13">
        <f t="shared" si="1"/>
        <v>0</v>
      </c>
    </row>
    <row r="16" spans="1:11">
      <c r="A16" s="30" t="s">
        <v>40</v>
      </c>
      <c r="B16" s="10" t="s">
        <v>41</v>
      </c>
      <c r="C16" s="13">
        <v>1020</v>
      </c>
      <c r="D16" s="13" t="s">
        <v>31</v>
      </c>
      <c r="E16" s="90"/>
      <c r="F16" s="19" t="s">
        <v>13</v>
      </c>
      <c r="G16" s="91"/>
      <c r="H16" s="20" t="s">
        <v>13</v>
      </c>
      <c r="I16" s="13">
        <f t="shared" si="0"/>
        <v>0</v>
      </c>
      <c r="J16" s="20" t="s">
        <v>13</v>
      </c>
      <c r="K16" s="13">
        <f t="shared" si="1"/>
        <v>0</v>
      </c>
    </row>
    <row r="17" spans="1:11" ht="25.5">
      <c r="A17" s="30" t="s">
        <v>42</v>
      </c>
      <c r="B17" s="10" t="s">
        <v>43</v>
      </c>
      <c r="C17" s="13">
        <v>72</v>
      </c>
      <c r="D17" s="13" t="s">
        <v>44</v>
      </c>
      <c r="E17" s="90"/>
      <c r="F17" s="19" t="s">
        <v>13</v>
      </c>
      <c r="G17" s="91"/>
      <c r="H17" s="20" t="s">
        <v>13</v>
      </c>
      <c r="I17" s="13">
        <f t="shared" si="0"/>
        <v>0</v>
      </c>
      <c r="J17" s="20" t="s">
        <v>13</v>
      </c>
      <c r="K17" s="13">
        <f t="shared" si="1"/>
        <v>0</v>
      </c>
    </row>
    <row r="18" spans="1:11">
      <c r="A18" s="30" t="s">
        <v>45</v>
      </c>
      <c r="B18" s="10" t="s">
        <v>46</v>
      </c>
      <c r="C18" s="13">
        <v>1500</v>
      </c>
      <c r="D18" s="13" t="s">
        <v>26</v>
      </c>
      <c r="E18" s="90"/>
      <c r="F18" s="19" t="s">
        <v>13</v>
      </c>
      <c r="G18" s="91"/>
      <c r="H18" s="20" t="s">
        <v>13</v>
      </c>
      <c r="I18" s="13">
        <f t="shared" si="0"/>
        <v>0</v>
      </c>
      <c r="J18" s="20" t="s">
        <v>13</v>
      </c>
      <c r="K18" s="13">
        <f t="shared" si="1"/>
        <v>0</v>
      </c>
    </row>
    <row r="19" spans="1:11">
      <c r="A19" s="30" t="s">
        <v>47</v>
      </c>
      <c r="B19" s="10" t="s">
        <v>48</v>
      </c>
      <c r="C19" s="13">
        <v>3000</v>
      </c>
      <c r="D19" s="13" t="s">
        <v>26</v>
      </c>
      <c r="E19" s="90"/>
      <c r="F19" s="19" t="s">
        <v>13</v>
      </c>
      <c r="G19" s="91"/>
      <c r="H19" s="20" t="s">
        <v>13</v>
      </c>
      <c r="I19" s="13">
        <f t="shared" si="0"/>
        <v>0</v>
      </c>
      <c r="J19" s="20" t="s">
        <v>13</v>
      </c>
      <c r="K19" s="13">
        <f t="shared" si="1"/>
        <v>0</v>
      </c>
    </row>
    <row r="20" spans="1:11">
      <c r="A20" s="30" t="s">
        <v>49</v>
      </c>
      <c r="B20" s="10" t="s">
        <v>50</v>
      </c>
      <c r="C20" s="13">
        <v>1650</v>
      </c>
      <c r="D20" s="13" t="s">
        <v>26</v>
      </c>
      <c r="E20" s="90"/>
      <c r="F20" s="19" t="s">
        <v>13</v>
      </c>
      <c r="G20" s="91"/>
      <c r="H20" s="20" t="s">
        <v>13</v>
      </c>
      <c r="I20" s="13">
        <f t="shared" si="0"/>
        <v>0</v>
      </c>
      <c r="J20" s="20" t="s">
        <v>13</v>
      </c>
      <c r="K20" s="13">
        <f t="shared" si="1"/>
        <v>0</v>
      </c>
    </row>
    <row r="21" spans="1:11">
      <c r="A21" s="30" t="s">
        <v>51</v>
      </c>
      <c r="B21" s="10" t="s">
        <v>52</v>
      </c>
      <c r="C21" s="13">
        <v>180</v>
      </c>
      <c r="D21" s="13" t="s">
        <v>31</v>
      </c>
      <c r="E21" s="90"/>
      <c r="F21" s="19" t="s">
        <v>13</v>
      </c>
      <c r="G21" s="91"/>
      <c r="H21" s="20" t="s">
        <v>13</v>
      </c>
      <c r="I21" s="13">
        <f t="shared" si="0"/>
        <v>0</v>
      </c>
      <c r="J21" s="20" t="s">
        <v>13</v>
      </c>
      <c r="K21" s="13">
        <f t="shared" si="1"/>
        <v>0</v>
      </c>
    </row>
    <row r="22" spans="1:11">
      <c r="A22" s="30" t="s">
        <v>53</v>
      </c>
      <c r="B22" s="10" t="s">
        <v>54</v>
      </c>
      <c r="C22" s="13">
        <v>50</v>
      </c>
      <c r="D22" s="13" t="s">
        <v>44</v>
      </c>
      <c r="E22" s="90"/>
      <c r="F22" s="19" t="s">
        <v>13</v>
      </c>
      <c r="G22" s="91"/>
      <c r="H22" s="20" t="s">
        <v>13</v>
      </c>
      <c r="I22" s="13">
        <f t="shared" si="0"/>
        <v>0</v>
      </c>
      <c r="J22" s="20" t="s">
        <v>13</v>
      </c>
      <c r="K22" s="13">
        <f t="shared" si="1"/>
        <v>0</v>
      </c>
    </row>
    <row r="23" spans="1:11">
      <c r="A23" s="30" t="s">
        <v>55</v>
      </c>
      <c r="B23" s="10" t="s">
        <v>56</v>
      </c>
      <c r="C23" s="13">
        <v>210</v>
      </c>
      <c r="D23" s="13" t="s">
        <v>44</v>
      </c>
      <c r="E23" s="90"/>
      <c r="F23" s="19" t="s">
        <v>13</v>
      </c>
      <c r="G23" s="91"/>
      <c r="H23" s="20" t="s">
        <v>13</v>
      </c>
      <c r="I23" s="13">
        <f t="shared" si="0"/>
        <v>0</v>
      </c>
      <c r="J23" s="20" t="s">
        <v>13</v>
      </c>
      <c r="K23" s="13">
        <f t="shared" si="1"/>
        <v>0</v>
      </c>
    </row>
    <row r="24" spans="1:11">
      <c r="A24" s="30" t="s">
        <v>57</v>
      </c>
      <c r="B24" s="10" t="s">
        <v>58</v>
      </c>
      <c r="C24" s="13">
        <v>30</v>
      </c>
      <c r="D24" s="13" t="s">
        <v>44</v>
      </c>
      <c r="E24" s="90"/>
      <c r="F24" s="19" t="s">
        <v>13</v>
      </c>
      <c r="G24" s="91"/>
      <c r="H24" s="20" t="s">
        <v>13</v>
      </c>
      <c r="I24" s="13">
        <f t="shared" si="0"/>
        <v>0</v>
      </c>
      <c r="J24" s="20" t="s">
        <v>13</v>
      </c>
      <c r="K24" s="13">
        <f t="shared" si="1"/>
        <v>0</v>
      </c>
    </row>
    <row r="25" spans="1:11">
      <c r="A25" s="30" t="s">
        <v>59</v>
      </c>
      <c r="B25" s="10" t="s">
        <v>60</v>
      </c>
      <c r="C25" s="13">
        <v>50</v>
      </c>
      <c r="D25" s="13" t="s">
        <v>44</v>
      </c>
      <c r="E25" s="90"/>
      <c r="F25" s="19" t="s">
        <v>13</v>
      </c>
      <c r="G25" s="91"/>
      <c r="H25" s="20" t="s">
        <v>13</v>
      </c>
      <c r="I25" s="13">
        <f t="shared" si="0"/>
        <v>0</v>
      </c>
      <c r="J25" s="20" t="s">
        <v>13</v>
      </c>
      <c r="K25" s="13">
        <f t="shared" si="1"/>
        <v>0</v>
      </c>
    </row>
    <row r="26" spans="1:11">
      <c r="A26" s="30" t="s">
        <v>61</v>
      </c>
      <c r="B26" s="10" t="s">
        <v>62</v>
      </c>
      <c r="C26" s="13">
        <v>210</v>
      </c>
      <c r="D26" s="13" t="s">
        <v>44</v>
      </c>
      <c r="E26" s="90"/>
      <c r="F26" s="19" t="s">
        <v>13</v>
      </c>
      <c r="G26" s="91"/>
      <c r="H26" s="20" t="s">
        <v>13</v>
      </c>
      <c r="I26" s="13">
        <f t="shared" si="0"/>
        <v>0</v>
      </c>
      <c r="J26" s="20" t="s">
        <v>13</v>
      </c>
      <c r="K26" s="13">
        <f t="shared" si="1"/>
        <v>0</v>
      </c>
    </row>
    <row r="27" spans="1:11">
      <c r="A27" s="30" t="s">
        <v>63</v>
      </c>
      <c r="B27" s="10" t="s">
        <v>64</v>
      </c>
      <c r="C27" s="13">
        <v>30</v>
      </c>
      <c r="D27" s="13" t="s">
        <v>44</v>
      </c>
      <c r="E27" s="90"/>
      <c r="F27" s="19" t="s">
        <v>13</v>
      </c>
      <c r="G27" s="91"/>
      <c r="H27" s="20" t="s">
        <v>13</v>
      </c>
      <c r="I27" s="13">
        <f t="shared" si="0"/>
        <v>0</v>
      </c>
      <c r="J27" s="20" t="s">
        <v>13</v>
      </c>
      <c r="K27" s="13">
        <f t="shared" si="1"/>
        <v>0</v>
      </c>
    </row>
    <row r="28" spans="1:11">
      <c r="A28" s="30" t="s">
        <v>65</v>
      </c>
      <c r="B28" s="10" t="s">
        <v>66</v>
      </c>
      <c r="C28" s="13">
        <v>25</v>
      </c>
      <c r="D28" s="13" t="s">
        <v>44</v>
      </c>
      <c r="E28" s="90"/>
      <c r="F28" s="19" t="s">
        <v>13</v>
      </c>
      <c r="G28" s="91"/>
      <c r="H28" s="20" t="s">
        <v>13</v>
      </c>
      <c r="I28" s="13">
        <f t="shared" si="0"/>
        <v>0</v>
      </c>
      <c r="J28" s="20" t="s">
        <v>13</v>
      </c>
      <c r="K28" s="13">
        <f t="shared" si="1"/>
        <v>0</v>
      </c>
    </row>
    <row r="29" spans="1:11">
      <c r="A29" s="30" t="s">
        <v>67</v>
      </c>
      <c r="B29" s="10" t="s">
        <v>68</v>
      </c>
      <c r="C29" s="13">
        <v>105</v>
      </c>
      <c r="D29" s="13" t="s">
        <v>44</v>
      </c>
      <c r="E29" s="90"/>
      <c r="F29" s="19" t="s">
        <v>13</v>
      </c>
      <c r="G29" s="91"/>
      <c r="H29" s="20" t="s">
        <v>13</v>
      </c>
      <c r="I29" s="13">
        <f t="shared" si="0"/>
        <v>0</v>
      </c>
      <c r="J29" s="20" t="s">
        <v>13</v>
      </c>
      <c r="K29" s="13">
        <f t="shared" si="1"/>
        <v>0</v>
      </c>
    </row>
    <row r="30" spans="1:11">
      <c r="A30" s="30" t="s">
        <v>69</v>
      </c>
      <c r="B30" s="10" t="s">
        <v>70</v>
      </c>
      <c r="C30" s="13">
        <v>10</v>
      </c>
      <c r="D30" s="13" t="s">
        <v>26</v>
      </c>
      <c r="E30" s="90"/>
      <c r="F30" s="19" t="s">
        <v>13</v>
      </c>
      <c r="G30" s="91"/>
      <c r="H30" s="20" t="s">
        <v>13</v>
      </c>
      <c r="I30" s="13">
        <f t="shared" si="0"/>
        <v>0</v>
      </c>
      <c r="J30" s="20" t="s">
        <v>13</v>
      </c>
      <c r="K30" s="13">
        <f t="shared" si="1"/>
        <v>0</v>
      </c>
    </row>
    <row r="31" spans="1:11">
      <c r="A31" s="30" t="s">
        <v>71</v>
      </c>
      <c r="B31" s="10" t="s">
        <v>72</v>
      </c>
      <c r="C31" s="13">
        <v>50</v>
      </c>
      <c r="D31" s="13" t="s">
        <v>26</v>
      </c>
      <c r="E31" s="90"/>
      <c r="F31" s="19" t="s">
        <v>13</v>
      </c>
      <c r="G31" s="91"/>
      <c r="H31" s="20" t="s">
        <v>13</v>
      </c>
      <c r="I31" s="13">
        <f t="shared" si="0"/>
        <v>0</v>
      </c>
      <c r="J31" s="20" t="s">
        <v>13</v>
      </c>
      <c r="K31" s="13">
        <f t="shared" si="1"/>
        <v>0</v>
      </c>
    </row>
    <row r="32" spans="1:11" ht="25.5">
      <c r="A32" s="30" t="s">
        <v>73</v>
      </c>
      <c r="B32" s="10" t="s">
        <v>74</v>
      </c>
      <c r="C32" s="13">
        <v>60</v>
      </c>
      <c r="D32" s="13" t="s">
        <v>26</v>
      </c>
      <c r="E32" s="90"/>
      <c r="F32" s="19" t="s">
        <v>13</v>
      </c>
      <c r="G32" s="91"/>
      <c r="H32" s="20" t="s">
        <v>13</v>
      </c>
      <c r="I32" s="13">
        <f t="shared" si="0"/>
        <v>0</v>
      </c>
      <c r="J32" s="20" t="s">
        <v>13</v>
      </c>
      <c r="K32" s="13">
        <f t="shared" si="1"/>
        <v>0</v>
      </c>
    </row>
    <row r="33" spans="1:11" ht="25.5">
      <c r="A33" s="30" t="s">
        <v>75</v>
      </c>
      <c r="B33" s="10" t="s">
        <v>76</v>
      </c>
      <c r="C33" s="13">
        <v>24</v>
      </c>
      <c r="D33" s="13" t="s">
        <v>44</v>
      </c>
      <c r="E33" s="90"/>
      <c r="F33" s="19" t="s">
        <v>13</v>
      </c>
      <c r="G33" s="91"/>
      <c r="H33" s="20" t="s">
        <v>13</v>
      </c>
      <c r="I33" s="13">
        <f t="shared" si="0"/>
        <v>0</v>
      </c>
      <c r="J33" s="20" t="s">
        <v>13</v>
      </c>
      <c r="K33" s="13">
        <f t="shared" si="1"/>
        <v>0</v>
      </c>
    </row>
    <row r="34" spans="1:11" ht="25.5">
      <c r="A34" s="30" t="s">
        <v>77</v>
      </c>
      <c r="B34" s="10" t="s">
        <v>78</v>
      </c>
      <c r="C34" s="13">
        <v>1</v>
      </c>
      <c r="D34" s="13" t="s">
        <v>44</v>
      </c>
      <c r="E34" s="90"/>
      <c r="F34" s="19" t="s">
        <v>13</v>
      </c>
      <c r="G34" s="91"/>
      <c r="H34" s="20" t="s">
        <v>13</v>
      </c>
      <c r="I34" s="13">
        <f t="shared" si="0"/>
        <v>0</v>
      </c>
      <c r="J34" s="20" t="s">
        <v>13</v>
      </c>
      <c r="K34" s="13">
        <f t="shared" si="1"/>
        <v>0</v>
      </c>
    </row>
    <row r="35" spans="1:11">
      <c r="A35" s="30" t="s">
        <v>79</v>
      </c>
      <c r="B35" s="10" t="s">
        <v>80</v>
      </c>
      <c r="C35" s="13">
        <v>70</v>
      </c>
      <c r="D35" s="13" t="s">
        <v>81</v>
      </c>
      <c r="E35" s="90"/>
      <c r="F35" s="19" t="s">
        <v>13</v>
      </c>
      <c r="G35" s="91"/>
      <c r="H35" s="20" t="s">
        <v>13</v>
      </c>
      <c r="I35" s="13">
        <f t="shared" si="0"/>
        <v>0</v>
      </c>
      <c r="J35" s="20" t="s">
        <v>13</v>
      </c>
      <c r="K35" s="13">
        <f t="shared" si="1"/>
        <v>0</v>
      </c>
    </row>
    <row r="36" spans="1:11">
      <c r="A36" s="30" t="s">
        <v>82</v>
      </c>
      <c r="B36" s="10" t="s">
        <v>83</v>
      </c>
      <c r="C36" s="13">
        <v>65</v>
      </c>
      <c r="D36" s="13" t="s">
        <v>44</v>
      </c>
      <c r="E36" s="90"/>
      <c r="F36" s="19" t="s">
        <v>13</v>
      </c>
      <c r="G36" s="91"/>
      <c r="H36" s="20" t="s">
        <v>13</v>
      </c>
      <c r="I36" s="13">
        <f t="shared" si="0"/>
        <v>0</v>
      </c>
      <c r="J36" s="20" t="s">
        <v>13</v>
      </c>
      <c r="K36" s="13">
        <f t="shared" si="1"/>
        <v>0</v>
      </c>
    </row>
    <row r="37" spans="1:11">
      <c r="A37" s="30" t="s">
        <v>84</v>
      </c>
      <c r="B37" s="10" t="s">
        <v>85</v>
      </c>
      <c r="C37" s="13">
        <v>46</v>
      </c>
      <c r="D37" s="13" t="s">
        <v>44</v>
      </c>
      <c r="E37" s="90"/>
      <c r="F37" s="19" t="s">
        <v>13</v>
      </c>
      <c r="G37" s="91"/>
      <c r="H37" s="20" t="s">
        <v>13</v>
      </c>
      <c r="I37" s="13">
        <f t="shared" si="0"/>
        <v>0</v>
      </c>
      <c r="J37" s="20" t="s">
        <v>13</v>
      </c>
      <c r="K37" s="13">
        <f t="shared" si="1"/>
        <v>0</v>
      </c>
    </row>
    <row r="38" spans="1:11" ht="25.5">
      <c r="A38" s="30" t="s">
        <v>86</v>
      </c>
      <c r="B38" s="10" t="s">
        <v>87</v>
      </c>
      <c r="C38" s="13">
        <v>4</v>
      </c>
      <c r="D38" s="13" t="s">
        <v>44</v>
      </c>
      <c r="E38" s="90"/>
      <c r="F38" s="19" t="s">
        <v>13</v>
      </c>
      <c r="G38" s="91"/>
      <c r="H38" s="20" t="s">
        <v>13</v>
      </c>
      <c r="I38" s="13">
        <f t="shared" si="0"/>
        <v>0</v>
      </c>
      <c r="J38" s="20" t="s">
        <v>13</v>
      </c>
      <c r="K38" s="13">
        <f t="shared" si="1"/>
        <v>0</v>
      </c>
    </row>
    <row r="39" spans="1:11" ht="25.5">
      <c r="A39" s="30" t="s">
        <v>88</v>
      </c>
      <c r="B39" s="10" t="s">
        <v>89</v>
      </c>
      <c r="C39" s="13">
        <v>3</v>
      </c>
      <c r="D39" s="13" t="s">
        <v>31</v>
      </c>
      <c r="E39" s="90"/>
      <c r="F39" s="19" t="s">
        <v>13</v>
      </c>
      <c r="G39" s="91"/>
      <c r="H39" s="20" t="s">
        <v>13</v>
      </c>
      <c r="I39" s="13">
        <f t="shared" si="0"/>
        <v>0</v>
      </c>
      <c r="J39" s="20" t="s">
        <v>13</v>
      </c>
      <c r="K39" s="13">
        <f t="shared" si="1"/>
        <v>0</v>
      </c>
    </row>
    <row r="40" spans="1:11">
      <c r="A40" s="30" t="s">
        <v>90</v>
      </c>
      <c r="B40" s="10" t="s">
        <v>91</v>
      </c>
      <c r="C40" s="13">
        <v>3</v>
      </c>
      <c r="D40" s="13" t="s">
        <v>31</v>
      </c>
      <c r="E40" s="90"/>
      <c r="F40" s="19" t="s">
        <v>13</v>
      </c>
      <c r="G40" s="91"/>
      <c r="H40" s="20" t="s">
        <v>13</v>
      </c>
      <c r="I40" s="13">
        <f t="shared" si="0"/>
        <v>0</v>
      </c>
      <c r="J40" s="20" t="s">
        <v>13</v>
      </c>
      <c r="K40" s="13">
        <f t="shared" si="1"/>
        <v>0</v>
      </c>
    </row>
    <row r="41" spans="1:11" ht="25.5">
      <c r="A41" s="30" t="s">
        <v>92</v>
      </c>
      <c r="B41" s="10" t="s">
        <v>93</v>
      </c>
      <c r="C41" s="13">
        <f>4*20*12</f>
        <v>960</v>
      </c>
      <c r="D41" s="13" t="s">
        <v>94</v>
      </c>
      <c r="E41" s="90"/>
      <c r="F41" s="19" t="s">
        <v>95</v>
      </c>
      <c r="G41" s="91"/>
      <c r="H41" s="20" t="s">
        <v>13</v>
      </c>
      <c r="I41" s="13">
        <f t="shared" ref="I41" si="2">K41*E41</f>
        <v>0</v>
      </c>
      <c r="J41" s="20" t="s">
        <v>13</v>
      </c>
      <c r="K41" s="13">
        <f t="shared" ref="K41" si="3">G41*C41</f>
        <v>0</v>
      </c>
    </row>
    <row r="44" spans="1:11" ht="15">
      <c r="B44" s="14"/>
      <c r="C44" s="23"/>
      <c r="D44" s="14"/>
      <c r="E44" s="14"/>
      <c r="F44" s="25"/>
      <c r="G44" s="26"/>
      <c r="H44" s="23"/>
      <c r="I44" s="31" t="s">
        <v>96</v>
      </c>
      <c r="J44" s="25" t="s">
        <v>13</v>
      </c>
      <c r="K44" s="26">
        <f>SUM(K9:K41)</f>
        <v>0</v>
      </c>
    </row>
    <row r="45" spans="1:11" ht="15">
      <c r="B45" s="14"/>
      <c r="C45" s="23"/>
      <c r="D45" s="14"/>
      <c r="E45" s="14"/>
      <c r="F45" s="25"/>
      <c r="G45" s="26"/>
      <c r="H45" s="23"/>
      <c r="I45" s="31" t="s">
        <v>8</v>
      </c>
      <c r="J45" s="25" t="s">
        <v>13</v>
      </c>
      <c r="K45" s="26">
        <f>+K44*C46</f>
        <v>0</v>
      </c>
    </row>
    <row r="46" spans="1:11" ht="15">
      <c r="B46" s="33" t="s">
        <v>97</v>
      </c>
      <c r="C46" s="25">
        <v>0.15</v>
      </c>
      <c r="D46" s="14"/>
      <c r="E46" s="14"/>
      <c r="F46" s="25"/>
      <c r="G46" s="26"/>
      <c r="H46" s="23"/>
      <c r="I46" s="31" t="s">
        <v>9</v>
      </c>
      <c r="J46" s="25" t="s">
        <v>13</v>
      </c>
      <c r="K46" s="26">
        <f>(K44+K45)*C47</f>
        <v>0</v>
      </c>
    </row>
    <row r="47" spans="1:11" ht="15">
      <c r="B47" s="27" t="s">
        <v>98</v>
      </c>
      <c r="C47" s="28">
        <v>0.22</v>
      </c>
      <c r="D47" s="14"/>
      <c r="E47" s="14"/>
      <c r="F47" s="25"/>
      <c r="G47" s="26"/>
      <c r="H47" s="23"/>
      <c r="I47" s="31" t="s">
        <v>99</v>
      </c>
      <c r="J47" s="25" t="s">
        <v>13</v>
      </c>
      <c r="K47" s="26">
        <f>K46+K44+K45</f>
        <v>0</v>
      </c>
    </row>
    <row r="48" spans="1:11" ht="15">
      <c r="B48" s="27" t="s">
        <v>100</v>
      </c>
      <c r="C48" s="34">
        <v>0.71799999999999997</v>
      </c>
      <c r="D48" s="14"/>
      <c r="E48" s="14"/>
      <c r="F48" s="25"/>
      <c r="G48" s="26"/>
      <c r="H48" s="23"/>
      <c r="I48" s="31" t="s">
        <v>101</v>
      </c>
      <c r="J48" s="25" t="s">
        <v>13</v>
      </c>
      <c r="K48" s="26">
        <f>SUM(I9:I41)*(1+C46)*C48</f>
        <v>0</v>
      </c>
    </row>
    <row r="49" spans="2:11" ht="15">
      <c r="B49" s="6"/>
      <c r="C49" s="7"/>
      <c r="D49" s="6"/>
      <c r="E49" s="14"/>
      <c r="F49" s="25"/>
      <c r="G49" s="26"/>
      <c r="H49" s="41" t="s">
        <v>102</v>
      </c>
      <c r="I49" s="9"/>
      <c r="J49" s="42" t="s">
        <v>13</v>
      </c>
      <c r="K49" s="29">
        <f>+K47</f>
        <v>0</v>
      </c>
    </row>
    <row r="50" spans="2:11" ht="15">
      <c r="B50" s="6"/>
      <c r="C50" s="7"/>
      <c r="D50" s="6"/>
      <c r="E50" s="14"/>
      <c r="F50" s="25"/>
      <c r="G50" s="26"/>
      <c r="H50" s="41" t="s">
        <v>103</v>
      </c>
      <c r="I50" s="9"/>
      <c r="J50" s="42" t="s">
        <v>13</v>
      </c>
      <c r="K50" s="29">
        <f>+K47+K48</f>
        <v>0</v>
      </c>
    </row>
  </sheetData>
  <sheetProtection algorithmName="SHA-512" hashValue="u0X58N4GwP2WF1XDHlOLxXPUjOnCRmLkRIcWnDpeeHRP+jykjbTyyo1R+pnb2RuwW1EhXo3ycIzQ9pUJYxcoWQ==" saltValue="mJ+RZWofUq7FrnLYloK0Vw==" spinCount="100000" sheet="1" objects="1" scenarios="1"/>
  <mergeCells count="11">
    <mergeCell ref="A5:K5"/>
    <mergeCell ref="A7:K7"/>
    <mergeCell ref="F8:G8"/>
    <mergeCell ref="H8:I8"/>
    <mergeCell ref="J8:K8"/>
    <mergeCell ref="E4:F4"/>
    <mergeCell ref="A1:G2"/>
    <mergeCell ref="H1:K3"/>
    <mergeCell ref="A3:B3"/>
    <mergeCell ref="C3:D3"/>
    <mergeCell ref="E3:G3"/>
  </mergeCells>
  <phoneticPr fontId="8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F63C612FB92B5458AC54415E500E6AF" ma:contentTypeVersion="2" ma:contentTypeDescription="Crear nuevo documento." ma:contentTypeScope="" ma:versionID="30c8658b1c4195abbd159771b89bde93">
  <xsd:schema xmlns:xsd="http://www.w3.org/2001/XMLSchema" xmlns:xs="http://www.w3.org/2001/XMLSchema" xmlns:p="http://schemas.microsoft.com/office/2006/metadata/properties" xmlns:ns2="441d482c-c0e2-4ed1-a59b-a87709ed9403" targetNamespace="http://schemas.microsoft.com/office/2006/metadata/properties" ma:root="true" ma:fieldsID="7a917de918a90478db8360c4629de976" ns2:_="">
    <xsd:import namespace="441d482c-c0e2-4ed1-a59b-a87709ed94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1d482c-c0e2-4ed1-a59b-a87709ed94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AE2864E-59E5-4F7B-A99B-60E31A8E55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55CD97-7150-4759-B578-96120D366C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CEDDD1-0B08-43E7-BA10-22C2669516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FORMULARIO 3</vt:lpstr>
      <vt:lpstr>Cuadro Resumen</vt:lpstr>
      <vt:lpstr>OBRAS SEMAFOROS</vt:lpstr>
      <vt:lpstr>'Cuadro Resumen'!Área_de_impresión</vt:lpstr>
      <vt:lpstr>'FORMULARIO 3'!Área_de_impresión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Rodrigo Cenoz</cp:lastModifiedBy>
  <cp:revision/>
  <dcterms:created xsi:type="dcterms:W3CDTF">2022-06-08T23:01:27Z</dcterms:created>
  <dcterms:modified xsi:type="dcterms:W3CDTF">2023-02-03T18:50:42Z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0x0101003F63C612FB92B5458AC54415E500E6AF</vt:lpwstr>
  </property>
</Properties>
</file>